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ICHIBA\OneDrive - 佐賀大学(cc)\作業中\318化学物質管理\"/>
    </mc:Choice>
  </mc:AlternateContent>
  <xr:revisionPtr revIDLastSave="0" documentId="13_ncr:1_{9C17F832-FAC3-434A-948B-A9F0B1AD840C}" xr6:coauthVersionLast="46" xr6:coauthVersionMax="46" xr10:uidLastSave="{00000000-0000-0000-0000-000000000000}"/>
  <bookViews>
    <workbookView xWindow="-21720" yWindow="-120" windowWidth="21840" windowHeight="13140" activeTab="2" xr2:uid="{00000000-000D-0000-FFFF-FFFF00000000}"/>
  </bookViews>
  <sheets>
    <sheet name="リスクアセス表" sheetId="7" r:id="rId1"/>
    <sheet name="解説" sheetId="2" r:id="rId2"/>
    <sheet name="記入　例" sheetId="6" r:id="rId3"/>
  </sheets>
  <definedNames>
    <definedName name="_xlnm.Print_Area" localSheetId="0">リスクアセス表!$A$1:$V$59</definedName>
    <definedName name="_xlnm.Print_Area" localSheetId="2">'記入　例'!$A$1:$V$59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0" i="6" l="1"/>
  <c r="Q10" i="6"/>
  <c r="O50" i="7"/>
  <c r="M50" i="7"/>
  <c r="K50" i="7"/>
  <c r="G50" i="7"/>
  <c r="D50" i="7"/>
  <c r="J10" i="7" s="1"/>
  <c r="N10" i="7" s="1"/>
  <c r="O10" i="7" s="1"/>
  <c r="Q10" i="7" s="1"/>
  <c r="R10" i="7" s="1"/>
  <c r="O49" i="7"/>
  <c r="M49" i="7"/>
  <c r="I13" i="7" s="1"/>
  <c r="K49" i="7"/>
  <c r="I12" i="7" s="1"/>
  <c r="G49" i="7"/>
  <c r="I11" i="7" s="1"/>
  <c r="D49" i="7"/>
  <c r="I10" i="7" s="1"/>
  <c r="O47" i="7"/>
  <c r="M47" i="7"/>
  <c r="K47" i="7"/>
  <c r="G47" i="7"/>
  <c r="D47" i="7"/>
  <c r="O46" i="7"/>
  <c r="M46" i="7"/>
  <c r="K46" i="7"/>
  <c r="G46" i="7"/>
  <c r="D46" i="7"/>
  <c r="O45" i="7"/>
  <c r="M45" i="7"/>
  <c r="K45" i="7"/>
  <c r="G45" i="7"/>
  <c r="D45" i="7"/>
  <c r="O44" i="7"/>
  <c r="M44" i="7"/>
  <c r="K44" i="7"/>
  <c r="G44" i="7"/>
  <c r="D44" i="7"/>
  <c r="O43" i="7"/>
  <c r="M43" i="7"/>
  <c r="K43" i="7"/>
  <c r="G43" i="7"/>
  <c r="D43" i="7"/>
  <c r="O42" i="7"/>
  <c r="M42" i="7"/>
  <c r="K42" i="7"/>
  <c r="G42" i="7"/>
  <c r="D42" i="7"/>
  <c r="O41" i="7"/>
  <c r="M41" i="7"/>
  <c r="K41" i="7"/>
  <c r="G41" i="7"/>
  <c r="D41" i="7"/>
  <c r="O40" i="7"/>
  <c r="M40" i="7"/>
  <c r="K40" i="7"/>
  <c r="G40" i="7"/>
  <c r="D40" i="7"/>
  <c r="O39" i="7"/>
  <c r="M39" i="7"/>
  <c r="K39" i="7"/>
  <c r="G39" i="7"/>
  <c r="D39" i="7"/>
  <c r="O38" i="7"/>
  <c r="M38" i="7"/>
  <c r="K38" i="7"/>
  <c r="G38" i="7"/>
  <c r="D38" i="7"/>
  <c r="O37" i="7"/>
  <c r="M37" i="7"/>
  <c r="K37" i="7"/>
  <c r="G37" i="7"/>
  <c r="D37" i="7"/>
  <c r="O36" i="7"/>
  <c r="M36" i="7"/>
  <c r="K36" i="7"/>
  <c r="G36" i="7"/>
  <c r="D36" i="7"/>
  <c r="O35" i="7"/>
  <c r="O48" i="7" s="1"/>
  <c r="H14" i="7" s="1"/>
  <c r="S14" i="7" s="1"/>
  <c r="T14" i="7" s="1"/>
  <c r="M35" i="7"/>
  <c r="M48" i="7" s="1"/>
  <c r="H13" i="7" s="1"/>
  <c r="K35" i="7"/>
  <c r="K48" i="7" s="1"/>
  <c r="H12" i="7" s="1"/>
  <c r="S12" i="7" s="1"/>
  <c r="T12" i="7" s="1"/>
  <c r="G35" i="7"/>
  <c r="G48" i="7" s="1"/>
  <c r="H11" i="7" s="1"/>
  <c r="D35" i="7"/>
  <c r="D48" i="7" s="1"/>
  <c r="H10" i="7" s="1"/>
  <c r="J14" i="7"/>
  <c r="N14" i="7" s="1"/>
  <c r="O14" i="7" s="1"/>
  <c r="Q14" i="7" s="1"/>
  <c r="R14" i="7" s="1"/>
  <c r="I14" i="7"/>
  <c r="G14" i="7"/>
  <c r="F14" i="7"/>
  <c r="E14" i="7"/>
  <c r="C14" i="7"/>
  <c r="J13" i="7"/>
  <c r="N13" i="7" s="1"/>
  <c r="O13" i="7" s="1"/>
  <c r="Q13" i="7" s="1"/>
  <c r="R13" i="7" s="1"/>
  <c r="G13" i="7"/>
  <c r="F13" i="7"/>
  <c r="E13" i="7"/>
  <c r="C13" i="7"/>
  <c r="O12" i="7"/>
  <c r="Q12" i="7" s="1"/>
  <c r="R12" i="7" s="1"/>
  <c r="N12" i="7"/>
  <c r="J12" i="7"/>
  <c r="G12" i="7"/>
  <c r="F12" i="7"/>
  <c r="E12" i="7"/>
  <c r="C12" i="7"/>
  <c r="J11" i="7"/>
  <c r="N11" i="7" s="1"/>
  <c r="O11" i="7" s="1"/>
  <c r="Q11" i="7" s="1"/>
  <c r="R11" i="7" s="1"/>
  <c r="G11" i="7"/>
  <c r="F11" i="7"/>
  <c r="E11" i="7"/>
  <c r="C11" i="7"/>
  <c r="G10" i="7"/>
  <c r="F10" i="7"/>
  <c r="E10" i="7"/>
  <c r="C10" i="7"/>
  <c r="J14" i="6"/>
  <c r="N14" i="6" s="1"/>
  <c r="O14" i="6" s="1"/>
  <c r="Q14" i="6" s="1"/>
  <c r="R14" i="6" s="1"/>
  <c r="J13" i="6"/>
  <c r="N13" i="6" s="1"/>
  <c r="O13" i="6" s="1"/>
  <c r="Q13" i="6" s="1"/>
  <c r="R13" i="6" s="1"/>
  <c r="J12" i="6"/>
  <c r="N12" i="6" s="1"/>
  <c r="O12" i="6" s="1"/>
  <c r="Q12" i="6" s="1"/>
  <c r="R12" i="6" s="1"/>
  <c r="J11" i="6"/>
  <c r="J10" i="6"/>
  <c r="O50" i="6"/>
  <c r="M50" i="6"/>
  <c r="K50" i="6"/>
  <c r="G50" i="6"/>
  <c r="D50" i="6"/>
  <c r="O49" i="6"/>
  <c r="I14" i="6" s="1"/>
  <c r="M49" i="6"/>
  <c r="K49" i="6"/>
  <c r="I12" i="6" s="1"/>
  <c r="G49" i="6"/>
  <c r="I11" i="6" s="1"/>
  <c r="D49" i="6"/>
  <c r="I10" i="6" s="1"/>
  <c r="O47" i="6"/>
  <c r="M47" i="6"/>
  <c r="K47" i="6"/>
  <c r="G47" i="6"/>
  <c r="D47" i="6"/>
  <c r="O46" i="6"/>
  <c r="M46" i="6"/>
  <c r="K46" i="6"/>
  <c r="G46" i="6"/>
  <c r="D46" i="6"/>
  <c r="O45" i="6"/>
  <c r="M45" i="6"/>
  <c r="K45" i="6"/>
  <c r="G45" i="6"/>
  <c r="D45" i="6"/>
  <c r="O44" i="6"/>
  <c r="M44" i="6"/>
  <c r="K44" i="6"/>
  <c r="G44" i="6"/>
  <c r="D44" i="6"/>
  <c r="O43" i="6"/>
  <c r="M43" i="6"/>
  <c r="K43" i="6"/>
  <c r="G43" i="6"/>
  <c r="D43" i="6"/>
  <c r="O42" i="6"/>
  <c r="M42" i="6"/>
  <c r="M48" i="6" s="1"/>
  <c r="H13" i="6" s="1"/>
  <c r="K42" i="6"/>
  <c r="G42" i="6"/>
  <c r="D42" i="6"/>
  <c r="O41" i="6"/>
  <c r="M41" i="6"/>
  <c r="K41" i="6"/>
  <c r="G41" i="6"/>
  <c r="D41" i="6"/>
  <c r="O40" i="6"/>
  <c r="M40" i="6"/>
  <c r="K40" i="6"/>
  <c r="G40" i="6"/>
  <c r="D40" i="6"/>
  <c r="O39" i="6"/>
  <c r="M39" i="6"/>
  <c r="K39" i="6"/>
  <c r="G39" i="6"/>
  <c r="D39" i="6"/>
  <c r="O38" i="6"/>
  <c r="M38" i="6"/>
  <c r="K38" i="6"/>
  <c r="G38" i="6"/>
  <c r="D38" i="6"/>
  <c r="O37" i="6"/>
  <c r="O48" i="6" s="1"/>
  <c r="H14" i="6" s="1"/>
  <c r="M37" i="6"/>
  <c r="K37" i="6"/>
  <c r="G37" i="6"/>
  <c r="D37" i="6"/>
  <c r="D48" i="6" s="1"/>
  <c r="H10" i="6" s="1"/>
  <c r="O36" i="6"/>
  <c r="M36" i="6"/>
  <c r="K36" i="6"/>
  <c r="G36" i="6"/>
  <c r="D36" i="6"/>
  <c r="O35" i="6"/>
  <c r="M35" i="6"/>
  <c r="K35" i="6"/>
  <c r="G35" i="6"/>
  <c r="D35" i="6"/>
  <c r="G14" i="6"/>
  <c r="F14" i="6"/>
  <c r="E14" i="6"/>
  <c r="C14" i="6"/>
  <c r="I13" i="6"/>
  <c r="G13" i="6"/>
  <c r="F13" i="6"/>
  <c r="E13" i="6"/>
  <c r="C13" i="6"/>
  <c r="G12" i="6"/>
  <c r="F12" i="6"/>
  <c r="E12" i="6"/>
  <c r="C12" i="6"/>
  <c r="G11" i="6"/>
  <c r="F11" i="6"/>
  <c r="E11" i="6"/>
  <c r="C11" i="6"/>
  <c r="G10" i="6"/>
  <c r="F10" i="6"/>
  <c r="E10" i="6"/>
  <c r="C10" i="6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  <c r="C35" i="2"/>
  <c r="D35" i="2"/>
  <c r="E35" i="2"/>
  <c r="F35" i="2"/>
  <c r="G35" i="2"/>
  <c r="C36" i="2"/>
  <c r="D36" i="2"/>
  <c r="E36" i="2"/>
  <c r="F36" i="2"/>
  <c r="G36" i="2"/>
  <c r="C37" i="2"/>
  <c r="D37" i="2"/>
  <c r="E37" i="2"/>
  <c r="F37" i="2"/>
  <c r="G37" i="2"/>
  <c r="C38" i="2"/>
  <c r="D38" i="2"/>
  <c r="E38" i="2"/>
  <c r="F38" i="2"/>
  <c r="G38" i="2"/>
  <c r="C39" i="2"/>
  <c r="D39" i="2"/>
  <c r="E39" i="2"/>
  <c r="F39" i="2"/>
  <c r="G39" i="2"/>
  <c r="S11" i="7" l="1"/>
  <c r="T11" i="7" s="1"/>
  <c r="S10" i="7"/>
  <c r="T10" i="7" s="1"/>
  <c r="S13" i="7"/>
  <c r="T13" i="7" s="1"/>
  <c r="N11" i="6"/>
  <c r="O11" i="6" s="1"/>
  <c r="Q11" i="6" s="1"/>
  <c r="R11" i="6" s="1"/>
  <c r="N10" i="6"/>
  <c r="O10" i="6" s="1"/>
  <c r="R10" i="6" s="1"/>
  <c r="T10" i="6" s="1"/>
  <c r="G48" i="6"/>
  <c r="H11" i="6" s="1"/>
  <c r="K48" i="6"/>
  <c r="H12" i="6" s="1"/>
  <c r="S12" i="6" s="1"/>
  <c r="T12" i="6" s="1"/>
  <c r="S14" i="6"/>
  <c r="T14" i="6" s="1"/>
  <c r="S13" i="6"/>
  <c r="T13" i="6" s="1"/>
  <c r="S11" i="6" l="1"/>
  <c r="T11" i="6" s="1"/>
</calcChain>
</file>

<file path=xl/sharedStrings.xml><?xml version="1.0" encoding="utf-8"?>
<sst xmlns="http://schemas.openxmlformats.org/spreadsheetml/2006/main" count="305" uniqueCount="152">
  <si>
    <t>ばく露レベル</t>
    <rPh sb="2" eb="3">
      <t>ロ</t>
    </rPh>
    <phoneticPr fontId="1"/>
  </si>
  <si>
    <t>３ 高揮発性(沸点50℃未満)、高飛散性
２ 中揮発性(沸点50‐150℃)、中飛散性
１ 低揮発性(沸点150℃超過)、低飛散性</t>
    <phoneticPr fontId="1"/>
  </si>
  <si>
    <t>判定</t>
    <rPh sb="0" eb="2">
      <t>ハンテイ</t>
    </rPh>
    <phoneticPr fontId="1"/>
  </si>
  <si>
    <t>C換気</t>
    <rPh sb="1" eb="3">
      <t>カンキ</t>
    </rPh>
    <phoneticPr fontId="1"/>
  </si>
  <si>
    <t>D汚染</t>
    <rPh sb="1" eb="3">
      <t>オセン</t>
    </rPh>
    <phoneticPr fontId="1"/>
  </si>
  <si>
    <t>作業環境レベルの推定ML</t>
    <rPh sb="0" eb="2">
      <t>サギョウ</t>
    </rPh>
    <rPh sb="2" eb="4">
      <t>カンキョウ</t>
    </rPh>
    <rPh sb="8" eb="10">
      <t>スイテイ</t>
    </rPh>
    <phoneticPr fontId="1"/>
  </si>
  <si>
    <t>リスク</t>
    <phoneticPr fontId="1"/>
  </si>
  <si>
    <t>ML
+
FL</t>
    <phoneticPr fontId="1"/>
  </si>
  <si>
    <t>５，400 時間超過
４，100 ～ 400時間
３，25～100 時間
２，10 ～ 25 時間
１，10 時間未満</t>
    <phoneticPr fontId="1"/>
  </si>
  <si>
    <t>A
＋B
-C＋D</t>
    <phoneticPr fontId="1"/>
  </si>
  <si>
    <t>作業名</t>
    <rPh sb="0" eb="2">
      <t>サギョウ</t>
    </rPh>
    <rPh sb="2" eb="3">
      <t>メイ</t>
    </rPh>
    <phoneticPr fontId="1"/>
  </si>
  <si>
    <t>使用化学物質</t>
    <rPh sb="0" eb="2">
      <t>シヨウ</t>
    </rPh>
    <rPh sb="2" eb="4">
      <t>カガク</t>
    </rPh>
    <rPh sb="4" eb="6">
      <t>ブッシツ</t>
    </rPh>
    <phoneticPr fontId="1"/>
  </si>
  <si>
    <t>安衛法</t>
    <rPh sb="0" eb="3">
      <t>アンエイホウ</t>
    </rPh>
    <phoneticPr fontId="1"/>
  </si>
  <si>
    <t>消防法</t>
    <rPh sb="0" eb="3">
      <t>ショウボウホウ</t>
    </rPh>
    <phoneticPr fontId="1"/>
  </si>
  <si>
    <t>毒劇法</t>
    <rPh sb="0" eb="1">
      <t>ドク</t>
    </rPh>
    <rPh sb="1" eb="2">
      <t>ゲキ</t>
    </rPh>
    <rPh sb="2" eb="3">
      <t>ホウ</t>
    </rPh>
    <phoneticPr fontId="1"/>
  </si>
  <si>
    <t>有機則
特化則</t>
    <rPh sb="0" eb="2">
      <t>ユウキ</t>
    </rPh>
    <rPh sb="2" eb="3">
      <t>ソク</t>
    </rPh>
    <rPh sb="4" eb="6">
      <t>トクカ</t>
    </rPh>
    <rPh sb="6" eb="7">
      <t>ソク</t>
    </rPh>
    <phoneticPr fontId="1"/>
  </si>
  <si>
    <t>毒物
劇物</t>
    <rPh sb="0" eb="2">
      <t>ドクブツ</t>
    </rPh>
    <rPh sb="3" eb="5">
      <t>ゲキブツ</t>
    </rPh>
    <phoneticPr fontId="1"/>
  </si>
  <si>
    <t>1類
2類
3類
4類
5類</t>
    <rPh sb="1" eb="2">
      <t>ルイ</t>
    </rPh>
    <rPh sb="4" eb="5">
      <t>ルイ</t>
    </rPh>
    <rPh sb="7" eb="8">
      <t>ルイ</t>
    </rPh>
    <rPh sb="10" eb="11">
      <t>ルイ</t>
    </rPh>
    <rPh sb="13" eb="14">
      <t>ルイ</t>
    </rPh>
    <phoneticPr fontId="1"/>
  </si>
  <si>
    <t>化学物質リスクアセスメント表</t>
    <rPh sb="0" eb="2">
      <t>カガク</t>
    </rPh>
    <rPh sb="2" eb="4">
      <t>ブッシツ</t>
    </rPh>
    <rPh sb="13" eb="14">
      <t>ヒョウ</t>
    </rPh>
    <phoneticPr fontId="1"/>
  </si>
  <si>
    <t>学部</t>
    <rPh sb="0" eb="1">
      <t>ガク</t>
    </rPh>
    <rPh sb="1" eb="2">
      <t>ブ</t>
    </rPh>
    <phoneticPr fontId="1"/>
  </si>
  <si>
    <t>学科</t>
    <rPh sb="0" eb="2">
      <t>ガッカ</t>
    </rPh>
    <phoneticPr fontId="1"/>
  </si>
  <si>
    <t>講座</t>
    <rPh sb="0" eb="2">
      <t>コウザ</t>
    </rPh>
    <phoneticPr fontId="1"/>
  </si>
  <si>
    <t>責任者</t>
    <rPh sb="0" eb="3">
      <t>セキニンシャ</t>
    </rPh>
    <phoneticPr fontId="1"/>
  </si>
  <si>
    <t>作業主任者</t>
    <rPh sb="0" eb="2">
      <t>サギョウ</t>
    </rPh>
    <rPh sb="2" eb="5">
      <t>シュニンシャ</t>
    </rPh>
    <phoneticPr fontId="1"/>
  </si>
  <si>
    <t>作成日</t>
    <rPh sb="0" eb="2">
      <t>サクセイ</t>
    </rPh>
    <rPh sb="2" eb="3">
      <t>ヒ</t>
    </rPh>
    <phoneticPr fontId="1"/>
  </si>
  <si>
    <t>５悪い
～
１良い</t>
    <rPh sb="1" eb="2">
      <t>ワル</t>
    </rPh>
    <rPh sb="7" eb="8">
      <t>ヨ</t>
    </rPh>
    <phoneticPr fontId="1"/>
  </si>
  <si>
    <t>５高い
～
１低い</t>
    <rPh sb="1" eb="2">
      <t>タカ</t>
    </rPh>
    <rPh sb="7" eb="8">
      <t>ヒク</t>
    </rPh>
    <phoneticPr fontId="1"/>
  </si>
  <si>
    <t>有害性
+
ばく露レベル</t>
    <rPh sb="0" eb="3">
      <t>ユウガイセイ</t>
    </rPh>
    <rPh sb="8" eb="9">
      <t>ロ</t>
    </rPh>
    <phoneticPr fontId="1"/>
  </si>
  <si>
    <t>１ 作業者の衣服、手足、保護具に化学物質等による汚れが見られる場合
０ 汚れが見られない場合</t>
    <rPh sb="2" eb="4">
      <t>サギョウ</t>
    </rPh>
    <phoneticPr fontId="1"/>
  </si>
  <si>
    <t>従事者</t>
    <rPh sb="0" eb="3">
      <t>ジュウジシャ</t>
    </rPh>
    <phoneticPr fontId="1"/>
  </si>
  <si>
    <t>作成者</t>
    <rPh sb="0" eb="3">
      <t>サクセイシャ</t>
    </rPh>
    <phoneticPr fontId="1"/>
  </si>
  <si>
    <t>GHS</t>
    <phoneticPr fontId="1"/>
  </si>
  <si>
    <t>作業頻度レベル</t>
    <rPh sb="0" eb="2">
      <t>サギョウ</t>
    </rPh>
    <rPh sb="2" eb="4">
      <t>ヒンド</t>
    </rPh>
    <phoneticPr fontId="1"/>
  </si>
  <si>
    <t>作業環境レベルEL</t>
    <rPh sb="0" eb="2">
      <t>サギョウ</t>
    </rPh>
    <rPh sb="2" eb="4">
      <t>カンキョウ</t>
    </rPh>
    <phoneticPr fontId="1"/>
  </si>
  <si>
    <t>リスクの見積もり</t>
    <rPh sb="4" eb="6">
      <t>ミツ</t>
    </rPh>
    <phoneticPr fontId="1"/>
  </si>
  <si>
    <t>EL</t>
    <phoneticPr fontId="1"/>
  </si>
  <si>
    <t>HL</t>
    <phoneticPr fontId="1"/>
  </si>
  <si>
    <t>研究室</t>
    <rPh sb="0" eb="3">
      <t>ケンキュウシツ</t>
    </rPh>
    <phoneticPr fontId="1"/>
  </si>
  <si>
    <t>・皮膚刺激性 区分２
・眼刺激性 区分２
・吸引性呼吸器有害性 区分１
・他のグループに割り当てられない粉体、蒸気</t>
    <phoneticPr fontId="1"/>
  </si>
  <si>
    <t>・急性毒性 区分４
・特定標的臓器毒性（単回ばく露） 区分２</t>
    <phoneticPr fontId="1"/>
  </si>
  <si>
    <t>・急性毒性 区分３
・皮膚腐食性 区分１（細区分１Ａ、１Ｂ、１Ｃ）
・眼刺激性 区分１
・皮膚感作性 区分１
・特定標的臓器毒性（単回ばく露） 区分１
・特定標的臓器毒性（反復ばく露） 区分２</t>
    <phoneticPr fontId="1"/>
  </si>
  <si>
    <t>・急性毒性 区分１、２
・発がん性 区分２
・特定標的臓器毒性（反復ばく露） 区分１
・生殖毒性 区分１、２</t>
    <phoneticPr fontId="1"/>
  </si>
  <si>
    <t>・生殖細胞変異原性 区分１、２
・発がん性 区分１
・呼吸器感作性 区分１</t>
    <phoneticPr fontId="1"/>
  </si>
  <si>
    <t>・急性毒性（経皮）区分１、２、３、４
・皮膚腐食性 区分１（細区分１Ａ、１Ｂ、１Ｃ）
・皮膚刺激性 区分２
・眼刺激性 区分１、２
・皮膚感作性 区分１
・特定標的臓器毒性（単回ばく露）（経皮）区分１、２
・特定標的臓器毒性（反復ばく露）（経皮）区分１、２</t>
    <phoneticPr fontId="1"/>
  </si>
  <si>
    <t>S</t>
    <phoneticPr fontId="1"/>
  </si>
  <si>
    <t>呼吸器感作性</t>
    <rPh sb="0" eb="3">
      <t>コキュウキ</t>
    </rPh>
    <rPh sb="3" eb="4">
      <t>カン</t>
    </rPh>
    <rPh sb="4" eb="5">
      <t>サ</t>
    </rPh>
    <rPh sb="5" eb="6">
      <t>セイ</t>
    </rPh>
    <phoneticPr fontId="1"/>
  </si>
  <si>
    <t>生殖細胞変異原性</t>
    <rPh sb="0" eb="2">
      <t>セイショク</t>
    </rPh>
    <rPh sb="2" eb="4">
      <t>サイボウ</t>
    </rPh>
    <rPh sb="4" eb="8">
      <t>ヘンイゲンセイ</t>
    </rPh>
    <phoneticPr fontId="1"/>
  </si>
  <si>
    <t>生殖毒性</t>
    <rPh sb="0" eb="2">
      <t>セイショク</t>
    </rPh>
    <rPh sb="2" eb="4">
      <t>ドクセイ</t>
    </rPh>
    <phoneticPr fontId="1"/>
  </si>
  <si>
    <t>発がん性</t>
    <rPh sb="0" eb="1">
      <t>ハツ</t>
    </rPh>
    <rPh sb="3" eb="4">
      <t>セイ</t>
    </rPh>
    <phoneticPr fontId="1"/>
  </si>
  <si>
    <t>皮膚感作性</t>
    <rPh sb="0" eb="2">
      <t>ヒフ</t>
    </rPh>
    <rPh sb="2" eb="3">
      <t>カン</t>
    </rPh>
    <rPh sb="3" eb="4">
      <t>サ</t>
    </rPh>
    <rPh sb="4" eb="5">
      <t>セイ</t>
    </rPh>
    <phoneticPr fontId="1"/>
  </si>
  <si>
    <t>3　S</t>
    <phoneticPr fontId="1"/>
  </si>
  <si>
    <t>急性毒性</t>
    <rPh sb="0" eb="2">
      <t>キュウセイ</t>
    </rPh>
    <rPh sb="2" eb="4">
      <t>ドクセイ</t>
    </rPh>
    <phoneticPr fontId="1"/>
  </si>
  <si>
    <t>吸引性呼吸器有害性</t>
    <rPh sb="0" eb="2">
      <t>キュウイン</t>
    </rPh>
    <rPh sb="2" eb="3">
      <t>セイ</t>
    </rPh>
    <rPh sb="3" eb="6">
      <t>コキュウキ</t>
    </rPh>
    <rPh sb="6" eb="9">
      <t>ユウガイセイ</t>
    </rPh>
    <phoneticPr fontId="1"/>
  </si>
  <si>
    <t>区分４</t>
    <rPh sb="0" eb="2">
      <t>クブン</t>
    </rPh>
    <phoneticPr fontId="1"/>
  </si>
  <si>
    <t>区分３</t>
    <rPh sb="0" eb="2">
      <t>クブン</t>
    </rPh>
    <phoneticPr fontId="1"/>
  </si>
  <si>
    <t>区分２</t>
    <rPh sb="0" eb="2">
      <t>クブン</t>
    </rPh>
    <phoneticPr fontId="1"/>
  </si>
  <si>
    <t>区分１</t>
    <rPh sb="0" eb="2">
      <t>クブン</t>
    </rPh>
    <phoneticPr fontId="1"/>
  </si>
  <si>
    <t>皮膚腐食性／刺激性</t>
    <rPh sb="0" eb="2">
      <t>ヒフ</t>
    </rPh>
    <rPh sb="2" eb="5">
      <t>フショクセイ</t>
    </rPh>
    <rPh sb="6" eb="9">
      <t>シゲキセイ</t>
    </rPh>
    <phoneticPr fontId="1"/>
  </si>
  <si>
    <t>３　S</t>
    <phoneticPr fontId="1"/>
  </si>
  <si>
    <t>1　S</t>
    <phoneticPr fontId="1"/>
  </si>
  <si>
    <t>区分１，２は４点，区分３は３点，区分4は２点</t>
    <rPh sb="0" eb="2">
      <t>クブン</t>
    </rPh>
    <rPh sb="7" eb="8">
      <t>テン</t>
    </rPh>
    <rPh sb="9" eb="11">
      <t>クブン</t>
    </rPh>
    <rPh sb="14" eb="15">
      <t>テン</t>
    </rPh>
    <rPh sb="16" eb="18">
      <t>クブン</t>
    </rPh>
    <rPh sb="21" eb="22">
      <t>テン</t>
    </rPh>
    <phoneticPr fontId="1"/>
  </si>
  <si>
    <t>区分１は４点，区分２は３点</t>
    <rPh sb="0" eb="2">
      <t>クブン</t>
    </rPh>
    <rPh sb="5" eb="6">
      <t>テン</t>
    </rPh>
    <rPh sb="7" eb="9">
      <t>クブン</t>
    </rPh>
    <rPh sb="12" eb="13">
      <t>テン</t>
    </rPh>
    <phoneticPr fontId="1"/>
  </si>
  <si>
    <t>区分１は４点，区分２は４点</t>
    <rPh sb="0" eb="2">
      <t>クブン</t>
    </rPh>
    <rPh sb="5" eb="6">
      <t>テン</t>
    </rPh>
    <rPh sb="7" eb="9">
      <t>クブン</t>
    </rPh>
    <rPh sb="12" eb="13">
      <t>テン</t>
    </rPh>
    <phoneticPr fontId="1"/>
  </si>
  <si>
    <t>区分１は３点，区分２は１点</t>
    <rPh sb="0" eb="2">
      <t>クブン</t>
    </rPh>
    <rPh sb="5" eb="6">
      <t>テン</t>
    </rPh>
    <rPh sb="7" eb="9">
      <t>クブン</t>
    </rPh>
    <rPh sb="12" eb="13">
      <t>テン</t>
    </rPh>
    <phoneticPr fontId="1"/>
  </si>
  <si>
    <t>区分１は３点</t>
    <rPh sb="0" eb="2">
      <t>クブン</t>
    </rPh>
    <rPh sb="5" eb="6">
      <t>テン</t>
    </rPh>
    <phoneticPr fontId="1"/>
  </si>
  <si>
    <t>区分１は５点，区分２は５点</t>
    <rPh sb="0" eb="2">
      <t>クブン</t>
    </rPh>
    <rPh sb="5" eb="6">
      <t>テン</t>
    </rPh>
    <rPh sb="7" eb="9">
      <t>クブン</t>
    </rPh>
    <rPh sb="12" eb="13">
      <t>テン</t>
    </rPh>
    <phoneticPr fontId="1"/>
  </si>
  <si>
    <t>区分１は５点，区分２は４点</t>
    <rPh sb="0" eb="2">
      <t>クブン</t>
    </rPh>
    <rPh sb="5" eb="6">
      <t>テン</t>
    </rPh>
    <rPh sb="7" eb="9">
      <t>クブン</t>
    </rPh>
    <rPh sb="12" eb="13">
      <t>テン</t>
    </rPh>
    <phoneticPr fontId="1"/>
  </si>
  <si>
    <t>区分１は３点，区分２は２点</t>
    <rPh sb="0" eb="2">
      <t>クブン</t>
    </rPh>
    <rPh sb="5" eb="6">
      <t>テン</t>
    </rPh>
    <rPh sb="7" eb="9">
      <t>クブン</t>
    </rPh>
    <rPh sb="12" eb="13">
      <t>テン</t>
    </rPh>
    <phoneticPr fontId="1"/>
  </si>
  <si>
    <t>区分１は５点</t>
    <rPh sb="0" eb="2">
      <t>クブン</t>
    </rPh>
    <rPh sb="5" eb="6">
      <t>テン</t>
    </rPh>
    <phoneticPr fontId="1"/>
  </si>
  <si>
    <t>急性毒性(経皮）</t>
    <rPh sb="0" eb="2">
      <t>キュウセイ</t>
    </rPh>
    <rPh sb="2" eb="4">
      <t>ドクセイ</t>
    </rPh>
    <rPh sb="5" eb="6">
      <t>ケイ</t>
    </rPh>
    <rPh sb="6" eb="7">
      <t>ヒ</t>
    </rPh>
    <phoneticPr fontId="1"/>
  </si>
  <si>
    <t>区分１は３点，区分２は１点、区分３は1点</t>
    <rPh sb="0" eb="2">
      <t>クブン</t>
    </rPh>
    <rPh sb="5" eb="6">
      <t>テン</t>
    </rPh>
    <rPh sb="7" eb="9">
      <t>クブン</t>
    </rPh>
    <rPh sb="12" eb="13">
      <t>テン</t>
    </rPh>
    <rPh sb="14" eb="16">
      <t>クブン</t>
    </rPh>
    <rPh sb="19" eb="20">
      <t>テン</t>
    </rPh>
    <phoneticPr fontId="1"/>
  </si>
  <si>
    <t>検索画面から、
使用履歴⏎
管理部署入力
使用日　昨年4月1日から今年3月31日　入力
検索実行　エクセル変換し、物質ごとで集計
昨年1年間使用量欄に記入</t>
    <rPh sb="2" eb="4">
      <t>ガメン</t>
    </rPh>
    <rPh sb="14" eb="16">
      <t>カンリ</t>
    </rPh>
    <rPh sb="16" eb="18">
      <t>ブショ</t>
    </rPh>
    <rPh sb="18" eb="20">
      <t>ニュウリョク</t>
    </rPh>
    <rPh sb="25" eb="27">
      <t>サクネン</t>
    </rPh>
    <rPh sb="28" eb="29">
      <t>ガツ</t>
    </rPh>
    <rPh sb="30" eb="31">
      <t>ニチ</t>
    </rPh>
    <rPh sb="33" eb="35">
      <t>コンネン</t>
    </rPh>
    <rPh sb="36" eb="37">
      <t>ガツ</t>
    </rPh>
    <rPh sb="39" eb="40">
      <t>ニチ</t>
    </rPh>
    <rPh sb="41" eb="43">
      <t>ニュウリョク</t>
    </rPh>
    <rPh sb="46" eb="48">
      <t>ジッコウ</t>
    </rPh>
    <rPh sb="53" eb="55">
      <t>ヘンカン</t>
    </rPh>
    <rPh sb="57" eb="59">
      <t>ブッシツ</t>
    </rPh>
    <rPh sb="62" eb="64">
      <t>シュウケイ</t>
    </rPh>
    <rPh sb="65" eb="67">
      <t>サクネン</t>
    </rPh>
    <rPh sb="68" eb="70">
      <t>ネンカン</t>
    </rPh>
    <rPh sb="70" eb="72">
      <t>シヨウ</t>
    </rPh>
    <rPh sb="72" eb="73">
      <t>リョウ</t>
    </rPh>
    <rPh sb="73" eb="74">
      <t>ラン</t>
    </rPh>
    <rPh sb="75" eb="77">
      <t>キニュウ</t>
    </rPh>
    <phoneticPr fontId="1"/>
  </si>
  <si>
    <t>９．物理化学的性質</t>
    <rPh sb="2" eb="4">
      <t>ブツリ</t>
    </rPh>
    <rPh sb="4" eb="7">
      <t>カガクテキ</t>
    </rPh>
    <rPh sb="7" eb="9">
      <t>セイシツ</t>
    </rPh>
    <phoneticPr fontId="1"/>
  </si>
  <si>
    <t>15．適用法令</t>
    <rPh sb="3" eb="5">
      <t>テキヨウ</t>
    </rPh>
    <rPh sb="5" eb="7">
      <t>ホウレイ</t>
    </rPh>
    <phoneticPr fontId="1"/>
  </si>
  <si>
    <t>物質名</t>
    <rPh sb="0" eb="2">
      <t>ブッシツ</t>
    </rPh>
    <rPh sb="2" eb="3">
      <t>メイ</t>
    </rPh>
    <phoneticPr fontId="1"/>
  </si>
  <si>
    <t>CRIS管理者</t>
    <rPh sb="4" eb="7">
      <t>カンリシャ</t>
    </rPh>
    <phoneticPr fontId="1"/>
  </si>
  <si>
    <t>過去半年あるいは１年の使用量集計</t>
    <rPh sb="0" eb="2">
      <t>カコ</t>
    </rPh>
    <rPh sb="2" eb="4">
      <t>ハントシ</t>
    </rPh>
    <rPh sb="9" eb="10">
      <t>ネン</t>
    </rPh>
    <rPh sb="11" eb="13">
      <t>シヨウ</t>
    </rPh>
    <rPh sb="13" eb="14">
      <t>リョウ</t>
    </rPh>
    <rPh sb="14" eb="16">
      <t>シュウケイ</t>
    </rPh>
    <phoneticPr fontId="1"/>
  </si>
  <si>
    <t>リスクアセスメント対象物質の選択と有害性評価</t>
    <rPh sb="9" eb="11">
      <t>タイショウ</t>
    </rPh>
    <rPh sb="11" eb="13">
      <t>ブッシツ</t>
    </rPh>
    <rPh sb="14" eb="16">
      <t>センタク</t>
    </rPh>
    <rPh sb="17" eb="20">
      <t>ユウガイセイ</t>
    </rPh>
    <rPh sb="20" eb="22">
      <t>ヒョウカ</t>
    </rPh>
    <phoneticPr fontId="1"/>
  </si>
  <si>
    <t>リスクアセスメント実施</t>
    <rPh sb="9" eb="11">
      <t>ジッシ</t>
    </rPh>
    <phoneticPr fontId="1"/>
  </si>
  <si>
    <t>昨年の作業環境測定結果、特殊健診受診者名を記入</t>
    <rPh sb="0" eb="2">
      <t>サクネン</t>
    </rPh>
    <rPh sb="3" eb="5">
      <t>サギョウ</t>
    </rPh>
    <rPh sb="5" eb="7">
      <t>カンキョウ</t>
    </rPh>
    <rPh sb="7" eb="9">
      <t>ソクテイ</t>
    </rPh>
    <rPh sb="9" eb="11">
      <t>ケッカ</t>
    </rPh>
    <rPh sb="12" eb="14">
      <t>トクシュ</t>
    </rPh>
    <rPh sb="14" eb="16">
      <t>ケンシン</t>
    </rPh>
    <rPh sb="16" eb="18">
      <t>ジュシン</t>
    </rPh>
    <rPh sb="18" eb="19">
      <t>シャ</t>
    </rPh>
    <rPh sb="19" eb="20">
      <t>メイ</t>
    </rPh>
    <rPh sb="21" eb="23">
      <t>キニュウ</t>
    </rPh>
    <phoneticPr fontId="1"/>
  </si>
  <si>
    <t>対応検討</t>
    <rPh sb="0" eb="2">
      <t>タイオウ</t>
    </rPh>
    <rPh sb="2" eb="4">
      <t>ケントウ</t>
    </rPh>
    <phoneticPr fontId="1"/>
  </si>
  <si>
    <t>リスク１から５に対しての対策を検討</t>
    <rPh sb="8" eb="9">
      <t>タイ</t>
    </rPh>
    <rPh sb="12" eb="14">
      <t>タイサク</t>
    </rPh>
    <rPh sb="15" eb="17">
      <t>ケントウ</t>
    </rPh>
    <phoneticPr fontId="1"/>
  </si>
  <si>
    <t>皮膚</t>
    <rPh sb="0" eb="2">
      <t>ヒフ</t>
    </rPh>
    <phoneticPr fontId="1"/>
  </si>
  <si>
    <t>有害性皮膚</t>
    <rPh sb="0" eb="3">
      <t>ユウガイセイ</t>
    </rPh>
    <rPh sb="3" eb="5">
      <t>ヒフ</t>
    </rPh>
    <phoneticPr fontId="1"/>
  </si>
  <si>
    <t>区分記入</t>
    <rPh sb="0" eb="2">
      <t>クブン</t>
    </rPh>
    <rPh sb="2" eb="4">
      <t>キニュウ</t>
    </rPh>
    <phoneticPr fontId="1"/>
  </si>
  <si>
    <t>アセトニトリル</t>
    <phoneticPr fontId="1"/>
  </si>
  <si>
    <t>眼に対する重篤な損傷性／眼刺激性</t>
    <rPh sb="0" eb="1">
      <t>メ</t>
    </rPh>
    <rPh sb="2" eb="3">
      <t>タイ</t>
    </rPh>
    <rPh sb="5" eb="7">
      <t>ジュウトク</t>
    </rPh>
    <rPh sb="8" eb="10">
      <t>ソンショウ</t>
    </rPh>
    <rPh sb="10" eb="11">
      <t>セイ</t>
    </rPh>
    <rPh sb="12" eb="13">
      <t>ガン</t>
    </rPh>
    <rPh sb="13" eb="16">
      <t>シゲキセイ</t>
    </rPh>
    <phoneticPr fontId="1"/>
  </si>
  <si>
    <t>４ 遠隔操作・完全密閉
３ ドラフト
２ 全体換気・屋外作業
１ 換気なし</t>
    <phoneticPr fontId="1"/>
  </si>
  <si>
    <t>有害性評価</t>
    <rPh sb="0" eb="3">
      <t>ユウガイセイ</t>
    </rPh>
    <rPh sb="3" eb="5">
      <t>ヒョウカ</t>
    </rPh>
    <phoneticPr fontId="1"/>
  </si>
  <si>
    <t>リスク４～５ 高　直ちにリスク低減措置を講ずる必要がある。　措置を講ずるまで作業停止する必要がある。
リスク２～３ 中　速やかにリスク低減措置を講ずる必要がある。ドラフト内での作業が必須。　措置を講ずるまで使用しないことが望ましい。
リスク１　　  低 必要に応じてリスク低減措置を実施する。
リスクＳ　　皮膚、眼刺激性あり。保護メガネや手袋が必須。</t>
    <rPh sb="85" eb="86">
      <t>ナイ</t>
    </rPh>
    <rPh sb="88" eb="90">
      <t>サギョウ</t>
    </rPh>
    <rPh sb="91" eb="93">
      <t>ヒッス</t>
    </rPh>
    <rPh sb="153" eb="155">
      <t>ヒフ</t>
    </rPh>
    <rPh sb="156" eb="157">
      <t>メ</t>
    </rPh>
    <rPh sb="157" eb="160">
      <t>シゲキセイ</t>
    </rPh>
    <rPh sb="163" eb="165">
      <t>ホゴ</t>
    </rPh>
    <rPh sb="169" eb="171">
      <t>テブクロ</t>
    </rPh>
    <rPh sb="172" eb="174">
      <t>ヒッス</t>
    </rPh>
    <phoneticPr fontId="1"/>
  </si>
  <si>
    <t>５　S</t>
    <phoneticPr fontId="1"/>
  </si>
  <si>
    <t>判定法</t>
    <rPh sb="0" eb="3">
      <t>ハンテイホウ</t>
    </rPh>
    <phoneticPr fontId="1"/>
  </si>
  <si>
    <t>参考資料</t>
    <rPh sb="0" eb="2">
      <t>サンコウ</t>
    </rPh>
    <rPh sb="2" eb="4">
      <t>シリョウ</t>
    </rPh>
    <phoneticPr fontId="1"/>
  </si>
  <si>
    <t>２：B</t>
    <phoneticPr fontId="1"/>
  </si>
  <si>
    <t>３：C</t>
    <phoneticPr fontId="1"/>
  </si>
  <si>
    <t>４：D</t>
    <phoneticPr fontId="1"/>
  </si>
  <si>
    <t>作業手順</t>
    <rPh sb="0" eb="2">
      <t>サギョウ</t>
    </rPh>
    <rPh sb="2" eb="4">
      <t>テジュン</t>
    </rPh>
    <phoneticPr fontId="1"/>
  </si>
  <si>
    <t>沸点（℃）</t>
    <rPh sb="0" eb="2">
      <t>フッテン</t>
    </rPh>
    <phoneticPr fontId="1"/>
  </si>
  <si>
    <t>５高い
～
１低い</t>
  </si>
  <si>
    <t>メタノール</t>
    <phoneticPr fontId="1"/>
  </si>
  <si>
    <t>高毒</t>
    <rPh sb="0" eb="1">
      <t>コウ</t>
    </rPh>
    <rPh sb="1" eb="2">
      <t>ドク</t>
    </rPh>
    <phoneticPr fontId="1"/>
  </si>
  <si>
    <t>枠内を記入，自動で判定が出ます。</t>
    <rPh sb="0" eb="2">
      <t>ワクナイ</t>
    </rPh>
    <rPh sb="3" eb="5">
      <t>キニュウ</t>
    </rPh>
    <rPh sb="6" eb="8">
      <t>ジドウ</t>
    </rPh>
    <rPh sb="9" eb="11">
      <t>ハンテイ</t>
    </rPh>
    <rPh sb="12" eb="13">
      <t>デ</t>
    </rPh>
    <phoneticPr fontId="1"/>
  </si>
  <si>
    <t xml:space="preserve">昨年1年間の使用量（ＣＲＩＳより集計） </t>
    <rPh sb="0" eb="2">
      <t>サクネン</t>
    </rPh>
    <rPh sb="3" eb="5">
      <t>ネンカン</t>
    </rPh>
    <rPh sb="6" eb="9">
      <t>シヨウリョウ</t>
    </rPh>
    <rPh sb="16" eb="18">
      <t>シュウケイ</t>
    </rPh>
    <phoneticPr fontId="1"/>
  </si>
  <si>
    <t xml:space="preserve">特殊健診受診者（ＣＲＩＳから対象者選定）
</t>
    <rPh sb="0" eb="2">
      <t>トクシュ</t>
    </rPh>
    <rPh sb="2" eb="4">
      <t>ケンシン</t>
    </rPh>
    <rPh sb="4" eb="6">
      <t>ジュシン</t>
    </rPh>
    <rPh sb="6" eb="7">
      <t>シャ</t>
    </rPh>
    <rPh sb="14" eb="16">
      <t>タイショウ</t>
    </rPh>
    <rPh sb="16" eb="17">
      <t>シャ</t>
    </rPh>
    <rPh sb="17" eb="19">
      <t>センテイ</t>
    </rPh>
    <phoneticPr fontId="1"/>
  </si>
  <si>
    <r>
      <t xml:space="preserve">対策
</t>
    </r>
    <r>
      <rPr>
        <sz val="12"/>
        <color theme="1"/>
        <rFont val="ＭＳ Ｐゴシック"/>
        <family val="3"/>
        <charset val="128"/>
        <scheme val="minor"/>
      </rPr>
      <t>例を参考に記入ください。</t>
    </r>
    <rPh sb="0" eb="2">
      <t>タイサク</t>
    </rPh>
    <rPh sb="3" eb="4">
      <t>レイ</t>
    </rPh>
    <rPh sb="5" eb="7">
      <t>サンコウ</t>
    </rPh>
    <rPh sb="8" eb="10">
      <t>キニュウ</t>
    </rPh>
    <phoneticPr fontId="1"/>
  </si>
  <si>
    <t>低毒</t>
    <rPh sb="0" eb="1">
      <t>テイ</t>
    </rPh>
    <rPh sb="1" eb="2">
      <t>ドク</t>
    </rPh>
    <phoneticPr fontId="1"/>
  </si>
  <si>
    <t>SDS項目</t>
    <rPh sb="3" eb="5">
      <t>コウモク</t>
    </rPh>
    <phoneticPr fontId="1"/>
  </si>
  <si>
    <t>物質名，判定，法令は，分類表に反映されます。</t>
    <rPh sb="0" eb="2">
      <t>ブッシツ</t>
    </rPh>
    <rPh sb="2" eb="3">
      <t>メイ</t>
    </rPh>
    <rPh sb="4" eb="6">
      <t>ハンテイ</t>
    </rPh>
    <rPh sb="7" eb="9">
      <t>ホウレイ</t>
    </rPh>
    <rPh sb="11" eb="13">
      <t>ブンルイ</t>
    </rPh>
    <rPh sb="13" eb="14">
      <t>ヒョウ</t>
    </rPh>
    <rPh sb="15" eb="17">
      <t>ハンエイ</t>
    </rPh>
    <phoneticPr fontId="1"/>
  </si>
  <si>
    <t>A揮発性・飛散性</t>
    <rPh sb="1" eb="4">
      <t>キハツセイ</t>
    </rPh>
    <rPh sb="5" eb="7">
      <t>ヒサン</t>
    </rPh>
    <rPh sb="7" eb="8">
      <t>セイ</t>
    </rPh>
    <phoneticPr fontId="1"/>
  </si>
  <si>
    <t>B取扱量</t>
    <rPh sb="1" eb="3">
      <t>トリアツカイ</t>
    </rPh>
    <rPh sb="3" eb="4">
      <t>リョウ</t>
    </rPh>
    <phoneticPr fontId="1"/>
  </si>
  <si>
    <t>部屋番号</t>
    <rPh sb="0" eb="2">
      <t>ヘヤ</t>
    </rPh>
    <rPh sb="2" eb="4">
      <t>バンゴウ</t>
    </rPh>
    <phoneticPr fontId="1"/>
  </si>
  <si>
    <r>
      <t xml:space="preserve">特定標的臓器毒性　単回反復　
</t>
    </r>
    <r>
      <rPr>
        <b/>
        <sz val="10"/>
        <color theme="1"/>
        <rFont val="ＭＳ Ｐゴシック"/>
        <family val="3"/>
        <charset val="128"/>
        <scheme val="minor"/>
      </rPr>
      <t>経皮</t>
    </r>
    <rPh sb="0" eb="2">
      <t>トクテイ</t>
    </rPh>
    <rPh sb="2" eb="4">
      <t>ヒョウテキ</t>
    </rPh>
    <rPh sb="4" eb="6">
      <t>ゾウキ</t>
    </rPh>
    <rPh sb="6" eb="8">
      <t>ドクセイ</t>
    </rPh>
    <rPh sb="9" eb="10">
      <t>タン</t>
    </rPh>
    <rPh sb="10" eb="11">
      <t>カイ</t>
    </rPh>
    <rPh sb="11" eb="13">
      <t>ハンプク</t>
    </rPh>
    <rPh sb="15" eb="16">
      <t>ケイ</t>
    </rPh>
    <rPh sb="16" eb="17">
      <t>ヒ</t>
    </rPh>
    <phoneticPr fontId="1"/>
  </si>
  <si>
    <t>判定 有害性
5高～１低</t>
    <rPh sb="0" eb="2">
      <t>ハンテイ</t>
    </rPh>
    <rPh sb="3" eb="6">
      <t>ユウガイセイ</t>
    </rPh>
    <rPh sb="8" eb="9">
      <t>コウ</t>
    </rPh>
    <rPh sb="11" eb="12">
      <t>テイ</t>
    </rPh>
    <phoneticPr fontId="1"/>
  </si>
  <si>
    <t>消防法
（第何類）</t>
    <rPh sb="0" eb="3">
      <t>ショウボウホウ</t>
    </rPh>
    <rPh sb="5" eb="8">
      <t>ダイナンルイ</t>
    </rPh>
    <phoneticPr fontId="1"/>
  </si>
  <si>
    <t>毒劇取締法（毒・劇）</t>
    <rPh sb="0" eb="1">
      <t>ドク</t>
    </rPh>
    <rPh sb="1" eb="2">
      <t>ゲキ</t>
    </rPh>
    <rPh sb="2" eb="4">
      <t>トリシマリ</t>
    </rPh>
    <rPh sb="4" eb="5">
      <t>ホウ</t>
    </rPh>
    <rPh sb="6" eb="7">
      <t>ドク</t>
    </rPh>
    <rPh sb="8" eb="9">
      <t>ゲキ</t>
    </rPh>
    <phoneticPr fontId="1"/>
  </si>
  <si>
    <t>PRTR法
（第何種）</t>
    <rPh sb="4" eb="5">
      <t>ホウ</t>
    </rPh>
    <rPh sb="7" eb="10">
      <t>ダイナンシュ</t>
    </rPh>
    <phoneticPr fontId="1"/>
  </si>
  <si>
    <t>２．危険有害性
要約
区分
１強
Aは略
判定
５強</t>
    <rPh sb="2" eb="4">
      <t>キケン</t>
    </rPh>
    <rPh sb="4" eb="7">
      <t>ユウガイセイ</t>
    </rPh>
    <rPh sb="8" eb="10">
      <t>ヨウヤク</t>
    </rPh>
    <rPh sb="12" eb="14">
      <t>クブン</t>
    </rPh>
    <rPh sb="16" eb="17">
      <t>キョウ</t>
    </rPh>
    <rPh sb="20" eb="21">
      <t>リャク</t>
    </rPh>
    <rPh sb="23" eb="25">
      <t>ハンテイ</t>
    </rPh>
    <rPh sb="27" eb="28">
      <t>キョウ</t>
    </rPh>
    <phoneticPr fontId="1"/>
  </si>
  <si>
    <t>4類</t>
  </si>
  <si>
    <t>劇物</t>
  </si>
  <si>
    <t>１種</t>
  </si>
  <si>
    <t xml:space="preserve">作業環境測定結果(ＣＲＩＳから対象場所選定）
</t>
    <rPh sb="0" eb="2">
      <t>サギョウ</t>
    </rPh>
    <rPh sb="2" eb="4">
      <t>カンキョウ</t>
    </rPh>
    <rPh sb="4" eb="6">
      <t>ソクテイ</t>
    </rPh>
    <rPh sb="6" eb="8">
      <t>ケッカ</t>
    </rPh>
    <rPh sb="15" eb="17">
      <t>タイショウ</t>
    </rPh>
    <rPh sb="17" eb="19">
      <t>バショ</t>
    </rPh>
    <rPh sb="19" eb="21">
      <t>センテイ</t>
    </rPh>
    <phoneticPr fontId="1"/>
  </si>
  <si>
    <r>
      <t xml:space="preserve">特定標的臓器毒性
</t>
    </r>
    <r>
      <rPr>
        <b/>
        <sz val="10"/>
        <color theme="1"/>
        <rFont val="ＭＳ Ｐゴシック"/>
        <family val="3"/>
        <charset val="128"/>
        <scheme val="minor"/>
      </rPr>
      <t>単回ばく露</t>
    </r>
    <phoneticPr fontId="1"/>
  </si>
  <si>
    <r>
      <t xml:space="preserve">特定標的臓器毒性
</t>
    </r>
    <r>
      <rPr>
        <b/>
        <sz val="10"/>
        <color theme="1"/>
        <rFont val="ＭＳ Ｐゴシック"/>
        <family val="3"/>
        <charset val="128"/>
        <scheme val="minor"/>
      </rPr>
      <t>反復ばく露</t>
    </r>
    <rPh sb="0" eb="2">
      <t>トクテイ</t>
    </rPh>
    <rPh sb="2" eb="4">
      <t>ヒョウテキ</t>
    </rPh>
    <rPh sb="4" eb="6">
      <t>ゾウキ</t>
    </rPh>
    <rPh sb="6" eb="8">
      <t>ドクセイ</t>
    </rPh>
    <rPh sb="9" eb="11">
      <t>ハンプク</t>
    </rPh>
    <rPh sb="13" eb="14">
      <t>ロ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</si>
  <si>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リスクアセス</t>
    </r>
    <r>
      <rPr>
        <sz val="11"/>
        <color theme="1"/>
        <rFont val="ＭＳ Ｐゴシック"/>
        <family val="2"/>
        <charset val="128"/>
        <scheme val="minor"/>
      </rPr>
      <t>表の各項目に情報記入</t>
    </r>
    <rPh sb="6" eb="7">
      <t>ヒョウ</t>
    </rPh>
    <rPh sb="8" eb="11">
      <t>カクコウモク</t>
    </rPh>
    <rPh sb="12" eb="14">
      <t>ジョウホウ</t>
    </rPh>
    <rPh sb="14" eb="16">
      <t>キニュウ</t>
    </rPh>
    <phoneticPr fontId="1"/>
  </si>
  <si>
    <r>
      <t>リスクアセスメント対象物質のSDSの情報を</t>
    </r>
    <r>
      <rPr>
        <b/>
        <sz val="11"/>
        <color theme="1"/>
        <rFont val="ＭＳ Ｐゴシック"/>
        <family val="3"/>
        <charset val="128"/>
        <scheme val="minor"/>
      </rPr>
      <t>有害性評価</t>
    </r>
    <r>
      <rPr>
        <sz val="11"/>
        <color theme="1"/>
        <rFont val="ＭＳ Ｐゴシック"/>
        <family val="2"/>
        <charset val="128"/>
        <scheme val="minor"/>
      </rPr>
      <t>に入力し、</t>
    </r>
    <r>
      <rPr>
        <b/>
        <sz val="11"/>
        <color theme="1"/>
        <rFont val="ＭＳ Ｐゴシック"/>
        <family val="3"/>
        <charset val="128"/>
        <scheme val="minor"/>
      </rPr>
      <t>リスクアセス表</t>
    </r>
    <r>
      <rPr>
        <sz val="11"/>
        <color theme="1"/>
        <rFont val="ＭＳ Ｐゴシック"/>
        <family val="2"/>
        <charset val="128"/>
        <scheme val="minor"/>
      </rPr>
      <t>に反映</t>
    </r>
    <rPh sb="9" eb="11">
      <t>タイショウ</t>
    </rPh>
    <rPh sb="11" eb="13">
      <t>ブッシツ</t>
    </rPh>
    <rPh sb="18" eb="20">
      <t>ジョウホウ</t>
    </rPh>
    <rPh sb="21" eb="24">
      <t>ユウガイセイ</t>
    </rPh>
    <rPh sb="24" eb="26">
      <t>ヒョウカ</t>
    </rPh>
    <rPh sb="27" eb="29">
      <t>ニュウリョク</t>
    </rPh>
    <rPh sb="37" eb="38">
      <t>ヒョウ</t>
    </rPh>
    <rPh sb="39" eb="41">
      <t>ハンエイ</t>
    </rPh>
    <phoneticPr fontId="1"/>
  </si>
  <si>
    <t>リスク判定</t>
    <rPh sb="3" eb="5">
      <t>ハンテイ</t>
    </rPh>
    <phoneticPr fontId="1"/>
  </si>
  <si>
    <t>S　皮膚刺激あり</t>
    <rPh sb="2" eb="4">
      <t>ヒフ</t>
    </rPh>
    <rPh sb="4" eb="6">
      <t>シゲキ</t>
    </rPh>
    <phoneticPr fontId="1"/>
  </si>
  <si>
    <t>１：A　リスク低</t>
    <rPh sb="7" eb="8">
      <t>テイ</t>
    </rPh>
    <phoneticPr fontId="1"/>
  </si>
  <si>
    <t>５：E　リスク高</t>
    <rPh sb="7" eb="8">
      <t>コウ</t>
    </rPh>
    <phoneticPr fontId="1"/>
  </si>
  <si>
    <t>〇〇　〇男，　▽▽　▽郎</t>
    <rPh sb="4" eb="5">
      <t>オ</t>
    </rPh>
    <rPh sb="11" eb="12">
      <t>ロウ</t>
    </rPh>
    <phoneticPr fontId="1"/>
  </si>
  <si>
    <t>ドラフト内で実施，保護メガネ着用</t>
    <rPh sb="4" eb="5">
      <t>ナイ</t>
    </rPh>
    <rPh sb="6" eb="8">
      <t>ジッシ</t>
    </rPh>
    <rPh sb="9" eb="11">
      <t>ホゴ</t>
    </rPh>
    <rPh sb="14" eb="16">
      <t>チャクヨウ</t>
    </rPh>
    <phoneticPr fontId="1"/>
  </si>
  <si>
    <t>〇〇</t>
    <phoneticPr fontId="1"/>
  </si>
  <si>
    <t>▽▽</t>
    <phoneticPr fontId="1"/>
  </si>
  <si>
    <t>××</t>
    <phoneticPr fontId="1"/>
  </si>
  <si>
    <t>AB</t>
    <phoneticPr fontId="1"/>
  </si>
  <si>
    <t>◇◇</t>
    <phoneticPr fontId="1"/>
  </si>
  <si>
    <t>N123</t>
    <phoneticPr fontId="1"/>
  </si>
  <si>
    <t>太枠内に記入
自動で判定が出ます</t>
    <rPh sb="0" eb="2">
      <t>フトワク</t>
    </rPh>
    <rPh sb="2" eb="3">
      <t>ナイ</t>
    </rPh>
    <rPh sb="4" eb="6">
      <t>キニュウ</t>
    </rPh>
    <rPh sb="7" eb="9">
      <t>ジドウ</t>
    </rPh>
    <rPh sb="10" eb="12">
      <t>ハンテイ</t>
    </rPh>
    <rPh sb="13" eb="14">
      <t>デ</t>
    </rPh>
    <phoneticPr fontId="1"/>
  </si>
  <si>
    <t>SDSを用意し，先にこちらを入力</t>
    <rPh sb="4" eb="6">
      <t>ヨウイ</t>
    </rPh>
    <rPh sb="8" eb="9">
      <t>サキ</t>
    </rPh>
    <rPh sb="14" eb="16">
      <t>ニュウリョク</t>
    </rPh>
    <phoneticPr fontId="1"/>
  </si>
  <si>
    <t>安衛法</t>
    <rPh sb="0" eb="1">
      <t>ヤス</t>
    </rPh>
    <phoneticPr fontId="1"/>
  </si>
  <si>
    <t>　</t>
  </si>
  <si>
    <t>検体溶解</t>
    <rPh sb="0" eb="2">
      <t>ケンタイ</t>
    </rPh>
    <rPh sb="2" eb="4">
      <t>ヨウカイ</t>
    </rPh>
    <phoneticPr fontId="1"/>
  </si>
  <si>
    <t>HPLC溶媒</t>
    <rPh sb="4" eb="6">
      <t>ヨウバイ</t>
    </rPh>
    <phoneticPr fontId="1"/>
  </si>
  <si>
    <t>メタノール　第１管理区分</t>
    <rPh sb="6" eb="7">
      <t>ダイ</t>
    </rPh>
    <rPh sb="8" eb="10">
      <t>カンリ</t>
    </rPh>
    <rPh sb="10" eb="12">
      <t>クブン</t>
    </rPh>
    <phoneticPr fontId="1"/>
  </si>
  <si>
    <t>アセトニトリル　３４１０ｇ_x000B_メタノール　300ｇ
　酢酸　100ｇ</t>
    <phoneticPr fontId="1"/>
  </si>
  <si>
    <t>有機2種</t>
  </si>
  <si>
    <t>H27 リスクアセスメント指針　定性的評価参照</t>
    <rPh sb="13" eb="15">
      <t>シシン</t>
    </rPh>
    <rPh sb="16" eb="19">
      <t>テイセイテキ</t>
    </rPh>
    <rPh sb="19" eb="21">
      <t>ヒョウカ</t>
    </rPh>
    <rPh sb="21" eb="23">
      <t>サンショウ</t>
    </rPh>
    <phoneticPr fontId="1"/>
  </si>
  <si>
    <t>３ 大量(トン、kl 単位で計る程度の量)　
２ 中量(kg、l 単位で計る程度の量)
１ 少量(g、ml 単位で計る程度の量)</t>
    <phoneticPr fontId="1"/>
  </si>
  <si>
    <t>S強い</t>
    <rPh sb="1" eb="2">
      <t>ツヨ</t>
    </rPh>
    <phoneticPr fontId="1"/>
  </si>
  <si>
    <t>有害性</t>
    <rPh sb="0" eb="3">
      <t>ユウガイセイ</t>
    </rPh>
    <phoneticPr fontId="1"/>
  </si>
  <si>
    <r>
      <t>安衛法
（</t>
    </r>
    <r>
      <rPr>
        <sz val="9"/>
        <color theme="1"/>
        <rFont val="ＭＳ Ｐゴシック"/>
        <family val="3"/>
        <charset val="128"/>
        <scheme val="minor"/>
      </rPr>
      <t>有機・特化</t>
    </r>
    <r>
      <rPr>
        <sz val="10"/>
        <color theme="1"/>
        <rFont val="ＭＳ Ｐゴシック"/>
        <family val="3"/>
        <charset val="128"/>
        <scheme val="minor"/>
      </rPr>
      <t>）</t>
    </r>
    <rPh sb="0" eb="1">
      <t>ヤス</t>
    </rPh>
    <rPh sb="5" eb="7">
      <t>ユウキ</t>
    </rPh>
    <rPh sb="8" eb="10">
      <t>トクカ</t>
    </rPh>
    <phoneticPr fontId="1"/>
  </si>
  <si>
    <t>年間作業時間FL</t>
    <rPh sb="0" eb="2">
      <t>ネンカン</t>
    </rPh>
    <rPh sb="2" eb="4">
      <t>サギョウ</t>
    </rPh>
    <rPh sb="4" eb="6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</si>
</sst>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 tint="0.499984740745262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20"/>
      <color theme="1" tint="0.499984740745262"/>
      <name val="ＭＳ Ｐゴシック"/>
      <family val="2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6"/>
      <color rgb="FF00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 diagonalDown="1">
      <left style="thin">
        <color auto="1"/>
      </left>
      <right/>
      <top style="medium">
        <color auto="1"/>
      </top>
      <bottom/>
      <diagonal style="thin">
        <color auto="1"/>
      </diagonal>
    </border>
    <border diagonalDown="1">
      <left/>
      <right style="thin">
        <color auto="1"/>
      </right>
      <top style="medium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63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4" borderId="7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15" xfId="0" applyFont="1" applyFill="1" applyBorder="1" applyAlignment="1">
      <alignment vertical="center" wrapText="1"/>
    </xf>
    <xf numFmtId="0" fontId="3" fillId="0" borderId="15" xfId="0" applyFont="1" applyFill="1" applyBorder="1">
      <alignment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6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7" borderId="7" xfId="0" applyFont="1" applyFill="1" applyBorder="1">
      <alignment vertical="center"/>
    </xf>
    <xf numFmtId="0" fontId="19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2" fillId="7" borderId="7" xfId="0" applyFont="1" applyFill="1" applyBorder="1" applyAlignment="1">
      <alignment horizontal="center" vertical="center"/>
    </xf>
    <xf numFmtId="0" fontId="18" fillId="0" borderId="6" xfId="0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9" fillId="0" borderId="12" xfId="0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vertical="center" wrapText="1"/>
    </xf>
    <xf numFmtId="0" fontId="0" fillId="0" borderId="14" xfId="0" applyBorder="1">
      <alignment vertical="center"/>
    </xf>
    <xf numFmtId="0" fontId="22" fillId="0" borderId="0" xfId="0" applyFont="1">
      <alignment vertical="center"/>
    </xf>
    <xf numFmtId="0" fontId="13" fillId="0" borderId="6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0" fillId="8" borderId="1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9" fillId="8" borderId="16" xfId="0" applyFont="1" applyFill="1" applyBorder="1" applyAlignment="1" applyProtection="1">
      <alignment horizontal="center" vertical="center"/>
      <protection locked="0"/>
    </xf>
    <xf numFmtId="0" fontId="15" fillId="0" borderId="14" xfId="0" applyFont="1" applyBorder="1" applyAlignment="1">
      <alignment horizontal="center" vertical="center"/>
    </xf>
    <xf numFmtId="0" fontId="0" fillId="0" borderId="15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49" fontId="5" fillId="8" borderId="18" xfId="0" applyNumberFormat="1" applyFont="1" applyFill="1" applyBorder="1" applyAlignment="1" applyProtection="1">
      <alignment horizontal="center" vertical="center"/>
      <protection locked="0"/>
    </xf>
    <xf numFmtId="0" fontId="5" fillId="8" borderId="18" xfId="0" applyFont="1" applyFill="1" applyBorder="1" applyAlignment="1" applyProtection="1">
      <alignment vertical="center"/>
      <protection locked="0"/>
    </xf>
    <xf numFmtId="49" fontId="5" fillId="8" borderId="18" xfId="0" applyNumberFormat="1" applyFont="1" applyFill="1" applyBorder="1" applyAlignment="1" applyProtection="1">
      <alignment vertical="center"/>
      <protection locked="0"/>
    </xf>
    <xf numFmtId="0" fontId="3" fillId="0" borderId="21" xfId="0" applyFont="1" applyBorder="1">
      <alignment vertical="center"/>
    </xf>
    <xf numFmtId="0" fontId="0" fillId="0" borderId="7" xfId="0" applyBorder="1">
      <alignment vertical="center"/>
    </xf>
    <xf numFmtId="0" fontId="3" fillId="0" borderId="24" xfId="0" applyFont="1" applyBorder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21" fillId="8" borderId="16" xfId="0" applyFont="1" applyFill="1" applyBorder="1" applyAlignment="1" applyProtection="1">
      <alignment horizontal="center" vertical="center"/>
      <protection locked="0"/>
    </xf>
    <xf numFmtId="0" fontId="10" fillId="0" borderId="20" xfId="0" applyFont="1" applyFill="1" applyBorder="1" applyAlignment="1" applyProtection="1">
      <alignment horizontal="center" vertical="center" wrapText="1"/>
    </xf>
    <xf numFmtId="0" fontId="3" fillId="8" borderId="16" xfId="0" applyFont="1" applyFill="1" applyBorder="1" applyAlignment="1" applyProtection="1">
      <alignment vertical="center" wrapText="1"/>
      <protection locked="0"/>
    </xf>
    <xf numFmtId="0" fontId="15" fillId="8" borderId="16" xfId="0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5" fillId="8" borderId="17" xfId="0" applyFont="1" applyFill="1" applyBorder="1" applyAlignment="1" applyProtection="1">
      <alignment horizontal="center" vertical="center"/>
      <protection locked="0"/>
    </xf>
    <xf numFmtId="0" fontId="5" fillId="8" borderId="19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5" fillId="8" borderId="18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 textRotation="255"/>
    </xf>
    <xf numFmtId="0" fontId="15" fillId="0" borderId="7" xfId="0" applyFont="1" applyBorder="1" applyAlignment="1" applyProtection="1">
      <alignment horizontal="center" vertical="center" textRotation="255"/>
    </xf>
    <xf numFmtId="0" fontId="0" fillId="8" borderId="16" xfId="0" applyFill="1" applyBorder="1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1" xfId="0" applyFont="1" applyBorder="1">
      <alignment vertical="center"/>
    </xf>
    <xf numFmtId="0" fontId="15" fillId="8" borderId="16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>
      <alignment vertical="center"/>
    </xf>
    <xf numFmtId="0" fontId="9" fillId="0" borderId="9" xfId="0" applyFont="1" applyBorder="1" applyAlignment="1">
      <alignment horizontal="center" vertical="center"/>
    </xf>
    <xf numFmtId="0" fontId="15" fillId="8" borderId="16" xfId="0" applyFont="1" applyFill="1" applyBorder="1" applyAlignment="1" applyProtection="1">
      <alignment horizontal="center" vertical="center"/>
      <protection locked="0"/>
    </xf>
    <xf numFmtId="0" fontId="5" fillId="8" borderId="17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 wrapText="1"/>
    </xf>
    <xf numFmtId="0" fontId="5" fillId="8" borderId="19" xfId="0" applyFont="1" applyFill="1" applyBorder="1" applyAlignment="1" applyProtection="1">
      <alignment horizontal="center" vertical="center"/>
      <protection locked="0"/>
    </xf>
    <xf numFmtId="0" fontId="15" fillId="0" borderId="6" xfId="0" applyFont="1" applyBorder="1" applyAlignment="1">
      <alignment horizontal="center" vertical="center"/>
    </xf>
    <xf numFmtId="49" fontId="5" fillId="8" borderId="17" xfId="0" applyNumberFormat="1" applyFont="1" applyFill="1" applyBorder="1" applyAlignment="1" applyProtection="1">
      <alignment horizontal="center" vertical="center"/>
      <protection locked="0"/>
    </xf>
    <xf numFmtId="0" fontId="5" fillId="8" borderId="18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19" fillId="0" borderId="7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 applyProtection="1">
      <alignment vertical="center" textRotation="255"/>
    </xf>
    <xf numFmtId="176" fontId="4" fillId="8" borderId="17" xfId="0" applyNumberFormat="1" applyFont="1" applyFill="1" applyBorder="1" applyAlignment="1" applyProtection="1">
      <alignment horizontal="center" vertical="center"/>
      <protection locked="0"/>
    </xf>
    <xf numFmtId="176" fontId="4" fillId="8" borderId="19" xfId="0" applyNumberFormat="1" applyFont="1" applyFill="1" applyBorder="1" applyAlignment="1" applyProtection="1">
      <alignment horizontal="center" vertical="center"/>
      <protection locked="0"/>
    </xf>
    <xf numFmtId="176" fontId="4" fillId="8" borderId="18" xfId="0" applyNumberFormat="1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5" fillId="8" borderId="16" xfId="0" applyFont="1" applyFill="1" applyBorder="1" applyAlignment="1" applyProtection="1">
      <alignment horizontal="center" vertical="center"/>
      <protection locked="0"/>
    </xf>
    <xf numFmtId="0" fontId="15" fillId="8" borderId="17" xfId="0" applyFont="1" applyFill="1" applyBorder="1" applyAlignment="1" applyProtection="1">
      <alignment horizontal="center" vertical="center"/>
      <protection locked="0"/>
    </xf>
    <xf numFmtId="0" fontId="15" fillId="8" borderId="18" xfId="0" applyFont="1" applyFill="1" applyBorder="1" applyAlignment="1" applyProtection="1">
      <alignment horizontal="center" vertical="center"/>
      <protection locked="0"/>
    </xf>
    <xf numFmtId="0" fontId="15" fillId="8" borderId="19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8" borderId="17" xfId="0" applyFont="1" applyFill="1" applyBorder="1" applyAlignment="1" applyProtection="1">
      <alignment horizontal="center" vertical="center"/>
      <protection locked="0"/>
    </xf>
    <xf numFmtId="0" fontId="5" fillId="8" borderId="18" xfId="0" applyFont="1" applyFill="1" applyBorder="1" applyAlignment="1" applyProtection="1">
      <alignment horizontal="center" vertical="center"/>
      <protection locked="0"/>
    </xf>
    <xf numFmtId="0" fontId="5" fillId="8" borderId="16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5" fillId="8" borderId="29" xfId="0" applyFont="1" applyFill="1" applyBorder="1" applyAlignment="1" applyProtection="1">
      <alignment horizontal="left" vertical="top" wrapText="1"/>
      <protection locked="0"/>
    </xf>
    <xf numFmtId="0" fontId="25" fillId="8" borderId="30" xfId="0" applyFont="1" applyFill="1" applyBorder="1" applyAlignment="1" applyProtection="1">
      <alignment horizontal="left" vertical="top" wrapText="1"/>
      <protection locked="0"/>
    </xf>
    <xf numFmtId="0" fontId="25" fillId="8" borderId="31" xfId="0" applyFont="1" applyFill="1" applyBorder="1" applyAlignment="1" applyProtection="1">
      <alignment horizontal="left" vertical="top" wrapText="1"/>
      <protection locked="0"/>
    </xf>
    <xf numFmtId="0" fontId="25" fillId="8" borderId="32" xfId="0" applyFont="1" applyFill="1" applyBorder="1" applyAlignment="1" applyProtection="1">
      <alignment horizontal="left" vertical="top" wrapText="1"/>
      <protection locked="0"/>
    </xf>
    <xf numFmtId="0" fontId="25" fillId="8" borderId="0" xfId="0" applyFont="1" applyFill="1" applyBorder="1" applyAlignment="1" applyProtection="1">
      <alignment horizontal="left" vertical="top" wrapText="1"/>
      <protection locked="0"/>
    </xf>
    <xf numFmtId="0" fontId="25" fillId="8" borderId="33" xfId="0" applyFont="1" applyFill="1" applyBorder="1" applyAlignment="1" applyProtection="1">
      <alignment horizontal="left" vertical="top" wrapText="1"/>
      <protection locked="0"/>
    </xf>
    <xf numFmtId="0" fontId="25" fillId="8" borderId="34" xfId="0" applyFont="1" applyFill="1" applyBorder="1" applyAlignment="1" applyProtection="1">
      <alignment horizontal="left" vertical="top" wrapText="1"/>
      <protection locked="0"/>
    </xf>
    <xf numFmtId="0" fontId="25" fillId="8" borderId="35" xfId="0" applyFont="1" applyFill="1" applyBorder="1" applyAlignment="1" applyProtection="1">
      <alignment horizontal="left" vertical="top" wrapText="1"/>
      <protection locked="0"/>
    </xf>
    <xf numFmtId="0" fontId="25" fillId="8" borderId="36" xfId="0" applyFont="1" applyFill="1" applyBorder="1" applyAlignment="1" applyProtection="1">
      <alignment horizontal="left" vertical="top" wrapText="1"/>
      <protection locked="0"/>
    </xf>
    <xf numFmtId="0" fontId="25" fillId="8" borderId="29" xfId="0" applyFont="1" applyFill="1" applyBorder="1" applyAlignment="1" applyProtection="1">
      <alignment horizontal="left" vertical="top"/>
      <protection locked="0"/>
    </xf>
    <xf numFmtId="0" fontId="25" fillId="8" borderId="30" xfId="0" applyFont="1" applyFill="1" applyBorder="1" applyAlignment="1" applyProtection="1">
      <alignment horizontal="left" vertical="top"/>
      <protection locked="0"/>
    </xf>
    <xf numFmtId="0" fontId="25" fillId="8" borderId="31" xfId="0" applyFont="1" applyFill="1" applyBorder="1" applyAlignment="1" applyProtection="1">
      <alignment horizontal="left" vertical="top"/>
      <protection locked="0"/>
    </xf>
    <xf numFmtId="0" fontId="25" fillId="8" borderId="32" xfId="0" applyFont="1" applyFill="1" applyBorder="1" applyAlignment="1" applyProtection="1">
      <alignment horizontal="left" vertical="top"/>
      <protection locked="0"/>
    </xf>
    <xf numFmtId="0" fontId="25" fillId="8" borderId="0" xfId="0" applyFont="1" applyFill="1" applyBorder="1" applyAlignment="1" applyProtection="1">
      <alignment horizontal="left" vertical="top"/>
      <protection locked="0"/>
    </xf>
    <xf numFmtId="0" fontId="25" fillId="8" borderId="33" xfId="0" applyFont="1" applyFill="1" applyBorder="1" applyAlignment="1" applyProtection="1">
      <alignment horizontal="left" vertical="top"/>
      <protection locked="0"/>
    </xf>
    <xf numFmtId="0" fontId="25" fillId="8" borderId="34" xfId="0" applyFont="1" applyFill="1" applyBorder="1" applyAlignment="1" applyProtection="1">
      <alignment horizontal="left" vertical="top"/>
      <protection locked="0"/>
    </xf>
    <xf numFmtId="0" fontId="25" fillId="8" borderId="35" xfId="0" applyFont="1" applyFill="1" applyBorder="1" applyAlignment="1" applyProtection="1">
      <alignment horizontal="left" vertical="top"/>
      <protection locked="0"/>
    </xf>
    <xf numFmtId="0" fontId="25" fillId="8" borderId="36" xfId="0" applyFont="1" applyFill="1" applyBorder="1" applyAlignment="1" applyProtection="1">
      <alignment horizontal="left" vertical="top"/>
      <protection locked="0"/>
    </xf>
    <xf numFmtId="0" fontId="9" fillId="8" borderId="17" xfId="0" applyFont="1" applyFill="1" applyBorder="1" applyAlignment="1" applyProtection="1">
      <alignment horizontal="center" vertical="center"/>
      <protection locked="0"/>
    </xf>
    <xf numFmtId="0" fontId="9" fillId="8" borderId="18" xfId="0" applyFont="1" applyFill="1" applyBorder="1" applyAlignment="1" applyProtection="1">
      <alignment horizontal="center" vertical="center"/>
      <protection locked="0"/>
    </xf>
    <xf numFmtId="0" fontId="15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top" wrapText="1"/>
    </xf>
    <xf numFmtId="0" fontId="20" fillId="0" borderId="1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8" borderId="19" xfId="0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5" fillId="8" borderId="17" xfId="0" applyNumberFormat="1" applyFont="1" applyFill="1" applyBorder="1" applyAlignment="1" applyProtection="1">
      <alignment horizontal="center" vertical="center"/>
      <protection locked="0"/>
    </xf>
    <xf numFmtId="49" fontId="5" fillId="8" borderId="19" xfId="0" applyNumberFormat="1" applyFont="1" applyFill="1" applyBorder="1" applyAlignment="1" applyProtection="1">
      <alignment horizontal="center" vertical="center"/>
      <protection locked="0"/>
    </xf>
    <xf numFmtId="0" fontId="21" fillId="8" borderId="27" xfId="0" applyFont="1" applyFill="1" applyBorder="1" applyAlignment="1" applyProtection="1">
      <alignment horizontal="center" vertical="center"/>
      <protection locked="0"/>
    </xf>
    <xf numFmtId="0" fontId="21" fillId="8" borderId="28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63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9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35721</xdr:colOff>
      <xdr:row>7</xdr:row>
      <xdr:rowOff>214314</xdr:rowOff>
    </xdr:from>
    <xdr:to>
      <xdr:col>2</xdr:col>
      <xdr:colOff>420954</xdr:colOff>
      <xdr:row>8</xdr:row>
      <xdr:rowOff>206988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3C54C33-65ED-4BE0-AAF6-D7D7B7C03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2596" y="1928814"/>
          <a:ext cx="385233" cy="328431"/>
        </a:xfrm>
        <a:prstGeom prst="rect">
          <a:avLst/>
        </a:prstGeom>
      </xdr:spPr>
    </xdr:pic>
    <xdr:clientData/>
  </xdr:twoCellAnchor>
  <xdr:twoCellAnchor editAs="oneCell">
    <xdr:from>
      <xdr:col>2</xdr:col>
      <xdr:colOff>24607</xdr:colOff>
      <xdr:row>8</xdr:row>
      <xdr:rowOff>238919</xdr:rowOff>
    </xdr:from>
    <xdr:to>
      <xdr:col>2</xdr:col>
      <xdr:colOff>393700</xdr:colOff>
      <xdr:row>8</xdr:row>
      <xdr:rowOff>595042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2A5A8B0-3947-4211-A150-0B774B7F7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2457" y="2286794"/>
          <a:ext cx="369093" cy="356123"/>
        </a:xfrm>
        <a:prstGeom prst="rect">
          <a:avLst/>
        </a:prstGeom>
      </xdr:spPr>
    </xdr:pic>
    <xdr:clientData/>
  </xdr:twoCellAnchor>
  <xdr:twoCellAnchor editAs="oneCell">
    <xdr:from>
      <xdr:col>2</xdr:col>
      <xdr:colOff>26196</xdr:colOff>
      <xdr:row>8</xdr:row>
      <xdr:rowOff>977900</xdr:rowOff>
    </xdr:from>
    <xdr:to>
      <xdr:col>2</xdr:col>
      <xdr:colOff>399257</xdr:colOff>
      <xdr:row>8</xdr:row>
      <xdr:rowOff>1326300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E62F524-C83F-4BBE-8534-34B2A568E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74046" y="3025775"/>
          <a:ext cx="373061" cy="348400"/>
        </a:xfrm>
        <a:prstGeom prst="rect">
          <a:avLst/>
        </a:prstGeom>
      </xdr:spPr>
    </xdr:pic>
    <xdr:clientData/>
  </xdr:twoCellAnchor>
  <xdr:twoCellAnchor editAs="oneCell">
    <xdr:from>
      <xdr:col>2</xdr:col>
      <xdr:colOff>407989</xdr:colOff>
      <xdr:row>8</xdr:row>
      <xdr:rowOff>676277</xdr:rowOff>
    </xdr:from>
    <xdr:to>
      <xdr:col>2</xdr:col>
      <xdr:colOff>799307</xdr:colOff>
      <xdr:row>8</xdr:row>
      <xdr:rowOff>1017303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E5C2DE9-BC34-4D95-992D-D7309A4BD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55839" y="2724152"/>
          <a:ext cx="391318" cy="341026"/>
        </a:xfrm>
        <a:prstGeom prst="rect">
          <a:avLst/>
        </a:prstGeom>
      </xdr:spPr>
    </xdr:pic>
    <xdr:clientData/>
  </xdr:twoCellAnchor>
  <xdr:twoCellAnchor editAs="oneCell">
    <xdr:from>
      <xdr:col>2</xdr:col>
      <xdr:colOff>398465</xdr:colOff>
      <xdr:row>8</xdr:row>
      <xdr:rowOff>242889</xdr:rowOff>
    </xdr:from>
    <xdr:to>
      <xdr:col>2</xdr:col>
      <xdr:colOff>774416</xdr:colOff>
      <xdr:row>8</xdr:row>
      <xdr:rowOff>595313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21C6957-1677-475F-A073-AA6FEF24E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46315" y="2290764"/>
          <a:ext cx="375951" cy="352424"/>
        </a:xfrm>
        <a:prstGeom prst="rect">
          <a:avLst/>
        </a:prstGeom>
      </xdr:spPr>
    </xdr:pic>
    <xdr:clientData/>
  </xdr:twoCellAnchor>
  <xdr:twoCellAnchor editAs="oneCell">
    <xdr:from>
      <xdr:col>2</xdr:col>
      <xdr:colOff>289721</xdr:colOff>
      <xdr:row>8</xdr:row>
      <xdr:rowOff>1255714</xdr:rowOff>
    </xdr:from>
    <xdr:to>
      <xdr:col>2</xdr:col>
      <xdr:colOff>607218</xdr:colOff>
      <xdr:row>8</xdr:row>
      <xdr:rowOff>1566888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73E3848-61E2-4EB2-BA16-070D4AD83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137571" y="3303589"/>
          <a:ext cx="317497" cy="311174"/>
        </a:xfrm>
        <a:prstGeom prst="rect">
          <a:avLst/>
        </a:prstGeom>
      </xdr:spPr>
    </xdr:pic>
    <xdr:clientData/>
  </xdr:twoCellAnchor>
  <xdr:twoCellAnchor editAs="oneCell">
    <xdr:from>
      <xdr:col>2</xdr:col>
      <xdr:colOff>472282</xdr:colOff>
      <xdr:row>8</xdr:row>
      <xdr:rowOff>935039</xdr:rowOff>
    </xdr:from>
    <xdr:to>
      <xdr:col>3</xdr:col>
      <xdr:colOff>1006</xdr:colOff>
      <xdr:row>8</xdr:row>
      <xdr:rowOff>1283160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C26F7D41-2A00-49C3-A64A-11D9A2A40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320132" y="2982914"/>
          <a:ext cx="368829" cy="348121"/>
        </a:xfrm>
        <a:prstGeom prst="rect">
          <a:avLst/>
        </a:prstGeom>
      </xdr:spPr>
    </xdr:pic>
    <xdr:clientData/>
  </xdr:twoCellAnchor>
  <xdr:twoCellAnchor editAs="oneCell">
    <xdr:from>
      <xdr:col>2</xdr:col>
      <xdr:colOff>36514</xdr:colOff>
      <xdr:row>8</xdr:row>
      <xdr:rowOff>611188</xdr:rowOff>
    </xdr:from>
    <xdr:to>
      <xdr:col>2</xdr:col>
      <xdr:colOff>413544</xdr:colOff>
      <xdr:row>8</xdr:row>
      <xdr:rowOff>994395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3ED380B4-089A-4058-BFD1-7B31CF87B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884364" y="2659063"/>
          <a:ext cx="377030" cy="383207"/>
        </a:xfrm>
        <a:prstGeom prst="rect">
          <a:avLst/>
        </a:prstGeom>
      </xdr:spPr>
    </xdr:pic>
    <xdr:clientData/>
  </xdr:twoCellAnchor>
  <xdr:twoCellAnchor editAs="oneCell">
    <xdr:from>
      <xdr:col>2</xdr:col>
      <xdr:colOff>458938</xdr:colOff>
      <xdr:row>7</xdr:row>
      <xdr:rowOff>250031</xdr:rowOff>
    </xdr:from>
    <xdr:to>
      <xdr:col>2</xdr:col>
      <xdr:colOff>773905</xdr:colOff>
      <xdr:row>8</xdr:row>
      <xdr:rowOff>190499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55F2C61E-AB67-46CB-9C6D-62BB0662B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306788" y="1964531"/>
          <a:ext cx="314967" cy="285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35721</xdr:colOff>
      <xdr:row>7</xdr:row>
      <xdr:rowOff>214314</xdr:rowOff>
    </xdr:from>
    <xdr:to>
      <xdr:col>2</xdr:col>
      <xdr:colOff>420954</xdr:colOff>
      <xdr:row>8</xdr:row>
      <xdr:rowOff>218895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9141892-DEB5-4F9C-AE64-4427B7EA3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1190" y="1928814"/>
          <a:ext cx="385233" cy="337956"/>
        </a:xfrm>
        <a:prstGeom prst="rect">
          <a:avLst/>
        </a:prstGeom>
      </xdr:spPr>
    </xdr:pic>
    <xdr:clientData/>
  </xdr:twoCellAnchor>
  <xdr:twoCellAnchor editAs="oneCell">
    <xdr:from>
      <xdr:col>3</xdr:col>
      <xdr:colOff>18406</xdr:colOff>
      <xdr:row>9</xdr:row>
      <xdr:rowOff>59531</xdr:rowOff>
    </xdr:from>
    <xdr:to>
      <xdr:col>4</xdr:col>
      <xdr:colOff>1903</xdr:colOff>
      <xdr:row>9</xdr:row>
      <xdr:rowOff>345281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43B0926-BD71-4F78-9C3A-27D109424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56844" y="3786187"/>
          <a:ext cx="314967" cy="285750"/>
        </a:xfrm>
        <a:prstGeom prst="rect">
          <a:avLst/>
        </a:prstGeom>
      </xdr:spPr>
    </xdr:pic>
    <xdr:clientData/>
  </xdr:twoCellAnchor>
  <xdr:twoCellAnchor editAs="oneCell">
    <xdr:from>
      <xdr:col>2</xdr:col>
      <xdr:colOff>24607</xdr:colOff>
      <xdr:row>8</xdr:row>
      <xdr:rowOff>238919</xdr:rowOff>
    </xdr:from>
    <xdr:to>
      <xdr:col>2</xdr:col>
      <xdr:colOff>393700</xdr:colOff>
      <xdr:row>8</xdr:row>
      <xdr:rowOff>595042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5C3F534-D741-4B11-B6B5-748FD59C0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70076" y="2286794"/>
          <a:ext cx="369093" cy="356123"/>
        </a:xfrm>
        <a:prstGeom prst="rect">
          <a:avLst/>
        </a:prstGeom>
      </xdr:spPr>
    </xdr:pic>
    <xdr:clientData/>
  </xdr:twoCellAnchor>
  <xdr:twoCellAnchor editAs="oneCell">
    <xdr:from>
      <xdr:col>2</xdr:col>
      <xdr:colOff>26196</xdr:colOff>
      <xdr:row>8</xdr:row>
      <xdr:rowOff>977900</xdr:rowOff>
    </xdr:from>
    <xdr:to>
      <xdr:col>2</xdr:col>
      <xdr:colOff>399257</xdr:colOff>
      <xdr:row>8</xdr:row>
      <xdr:rowOff>1326300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D719A93-BE14-42B3-BB9C-6871DEBBB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71665" y="3025775"/>
          <a:ext cx="373061" cy="348400"/>
        </a:xfrm>
        <a:prstGeom prst="rect">
          <a:avLst/>
        </a:prstGeom>
      </xdr:spPr>
    </xdr:pic>
    <xdr:clientData/>
  </xdr:twoCellAnchor>
  <xdr:twoCellAnchor editAs="oneCell">
    <xdr:from>
      <xdr:col>2</xdr:col>
      <xdr:colOff>407989</xdr:colOff>
      <xdr:row>8</xdr:row>
      <xdr:rowOff>676277</xdr:rowOff>
    </xdr:from>
    <xdr:to>
      <xdr:col>2</xdr:col>
      <xdr:colOff>799307</xdr:colOff>
      <xdr:row>8</xdr:row>
      <xdr:rowOff>1017303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84D0AC0-56AD-4B2E-B167-03C997ECC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53458" y="2724152"/>
          <a:ext cx="391318" cy="341026"/>
        </a:xfrm>
        <a:prstGeom prst="rect">
          <a:avLst/>
        </a:prstGeom>
      </xdr:spPr>
    </xdr:pic>
    <xdr:clientData/>
  </xdr:twoCellAnchor>
  <xdr:twoCellAnchor editAs="oneCell">
    <xdr:from>
      <xdr:col>2</xdr:col>
      <xdr:colOff>398465</xdr:colOff>
      <xdr:row>8</xdr:row>
      <xdr:rowOff>242889</xdr:rowOff>
    </xdr:from>
    <xdr:to>
      <xdr:col>2</xdr:col>
      <xdr:colOff>774416</xdr:colOff>
      <xdr:row>8</xdr:row>
      <xdr:rowOff>595313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C4615B6-AF61-43F8-BD36-EE371FBDD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43934" y="2290764"/>
          <a:ext cx="375951" cy="352424"/>
        </a:xfrm>
        <a:prstGeom prst="rect">
          <a:avLst/>
        </a:prstGeom>
      </xdr:spPr>
    </xdr:pic>
    <xdr:clientData/>
  </xdr:twoCellAnchor>
  <xdr:twoCellAnchor editAs="oneCell">
    <xdr:from>
      <xdr:col>2</xdr:col>
      <xdr:colOff>289721</xdr:colOff>
      <xdr:row>8</xdr:row>
      <xdr:rowOff>1255714</xdr:rowOff>
    </xdr:from>
    <xdr:to>
      <xdr:col>2</xdr:col>
      <xdr:colOff>607218</xdr:colOff>
      <xdr:row>8</xdr:row>
      <xdr:rowOff>1566888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069706C-8A8D-4B34-AF80-1994771F9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35190" y="3303589"/>
          <a:ext cx="317497" cy="311174"/>
        </a:xfrm>
        <a:prstGeom prst="rect">
          <a:avLst/>
        </a:prstGeom>
      </xdr:spPr>
    </xdr:pic>
    <xdr:clientData/>
  </xdr:twoCellAnchor>
  <xdr:twoCellAnchor editAs="oneCell">
    <xdr:from>
      <xdr:col>2</xdr:col>
      <xdr:colOff>472282</xdr:colOff>
      <xdr:row>8</xdr:row>
      <xdr:rowOff>935039</xdr:rowOff>
    </xdr:from>
    <xdr:to>
      <xdr:col>3</xdr:col>
      <xdr:colOff>1006</xdr:colOff>
      <xdr:row>8</xdr:row>
      <xdr:rowOff>1283160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18EBEF7C-9E0F-41F1-82AA-C208EC868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317751" y="2982914"/>
          <a:ext cx="368829" cy="348121"/>
        </a:xfrm>
        <a:prstGeom prst="rect">
          <a:avLst/>
        </a:prstGeom>
      </xdr:spPr>
    </xdr:pic>
    <xdr:clientData/>
  </xdr:twoCellAnchor>
  <xdr:twoCellAnchor editAs="oneCell">
    <xdr:from>
      <xdr:col>2</xdr:col>
      <xdr:colOff>36514</xdr:colOff>
      <xdr:row>8</xdr:row>
      <xdr:rowOff>611188</xdr:rowOff>
    </xdr:from>
    <xdr:to>
      <xdr:col>2</xdr:col>
      <xdr:colOff>413544</xdr:colOff>
      <xdr:row>8</xdr:row>
      <xdr:rowOff>994395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B8F25788-F866-4E40-873F-F0C7B7802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881983" y="2659063"/>
          <a:ext cx="377030" cy="383207"/>
        </a:xfrm>
        <a:prstGeom prst="rect">
          <a:avLst/>
        </a:prstGeom>
      </xdr:spPr>
    </xdr:pic>
    <xdr:clientData/>
  </xdr:twoCellAnchor>
  <xdr:twoCellAnchor editAs="oneCell">
    <xdr:from>
      <xdr:col>2</xdr:col>
      <xdr:colOff>458938</xdr:colOff>
      <xdr:row>7</xdr:row>
      <xdr:rowOff>250031</xdr:rowOff>
    </xdr:from>
    <xdr:to>
      <xdr:col>2</xdr:col>
      <xdr:colOff>773905</xdr:colOff>
      <xdr:row>8</xdr:row>
      <xdr:rowOff>202406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DBA9F765-16DE-4D35-B60E-4598D10BE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04407" y="1964531"/>
          <a:ext cx="314967" cy="285750"/>
        </a:xfrm>
        <a:prstGeom prst="rect">
          <a:avLst/>
        </a:prstGeom>
      </xdr:spPr>
    </xdr:pic>
    <xdr:clientData/>
  </xdr:twoCellAnchor>
  <xdr:twoCellAnchor editAs="oneCell">
    <xdr:from>
      <xdr:col>3</xdr:col>
      <xdr:colOff>30313</xdr:colOff>
      <xdr:row>10</xdr:row>
      <xdr:rowOff>35718</xdr:rowOff>
    </xdr:from>
    <xdr:to>
      <xdr:col>4</xdr:col>
      <xdr:colOff>6190</xdr:colOff>
      <xdr:row>10</xdr:row>
      <xdr:rowOff>321468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7071BD9B-E9AF-4225-B612-DB1495273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8751" y="4655343"/>
          <a:ext cx="314967" cy="285750"/>
        </a:xfrm>
        <a:prstGeom prst="rect">
          <a:avLst/>
        </a:prstGeom>
      </xdr:spPr>
    </xdr:pic>
    <xdr:clientData/>
  </xdr:twoCellAnchor>
  <xdr:twoCellAnchor editAs="oneCell">
    <xdr:from>
      <xdr:col>3</xdr:col>
      <xdr:colOff>3970</xdr:colOff>
      <xdr:row>10</xdr:row>
      <xdr:rowOff>303214</xdr:rowOff>
    </xdr:from>
    <xdr:to>
      <xdr:col>4</xdr:col>
      <xdr:colOff>11906</xdr:colOff>
      <xdr:row>10</xdr:row>
      <xdr:rowOff>661066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A6A56863-0FDE-471C-9D84-88AEE35FC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742408" y="4922839"/>
          <a:ext cx="365123" cy="357852"/>
        </a:xfrm>
        <a:prstGeom prst="rect">
          <a:avLst/>
        </a:prstGeom>
      </xdr:spPr>
    </xdr:pic>
    <xdr:clientData/>
  </xdr:twoCellAnchor>
  <xdr:twoCellAnchor editAs="oneCell">
    <xdr:from>
      <xdr:col>2</xdr:col>
      <xdr:colOff>877095</xdr:colOff>
      <xdr:row>10</xdr:row>
      <xdr:rowOff>637383</xdr:rowOff>
    </xdr:from>
    <xdr:to>
      <xdr:col>4</xdr:col>
      <xdr:colOff>0</xdr:colOff>
      <xdr:row>11</xdr:row>
      <xdr:rowOff>96529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87B56F0D-38EE-4BF2-B1B3-242057C48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722564" y="5257008"/>
          <a:ext cx="373061" cy="352115"/>
        </a:xfrm>
        <a:prstGeom prst="rect">
          <a:avLst/>
        </a:prstGeom>
      </xdr:spPr>
    </xdr:pic>
    <xdr:clientData/>
  </xdr:twoCellAnchor>
  <xdr:twoCellAnchor editAs="oneCell">
    <xdr:from>
      <xdr:col>3</xdr:col>
      <xdr:colOff>5559</xdr:colOff>
      <xdr:row>9</xdr:row>
      <xdr:rowOff>314325</xdr:rowOff>
    </xdr:from>
    <xdr:to>
      <xdr:col>3</xdr:col>
      <xdr:colOff>321468</xdr:colOff>
      <xdr:row>9</xdr:row>
      <xdr:rowOff>610464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6C107850-69F3-441C-BA9A-E4D2D666F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43997" y="4040981"/>
          <a:ext cx="315909" cy="296139"/>
        </a:xfrm>
        <a:prstGeom prst="rect">
          <a:avLst/>
        </a:prstGeom>
      </xdr:spPr>
    </xdr:pic>
    <xdr:clientData/>
  </xdr:twoCellAnchor>
  <xdr:twoCellAnchor editAs="oneCell">
    <xdr:from>
      <xdr:col>2</xdr:col>
      <xdr:colOff>877095</xdr:colOff>
      <xdr:row>9</xdr:row>
      <xdr:rowOff>542132</xdr:rowOff>
    </xdr:from>
    <xdr:to>
      <xdr:col>4</xdr:col>
      <xdr:colOff>6245</xdr:colOff>
      <xdr:row>9</xdr:row>
      <xdr:rowOff>890253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F51A8112-1BE5-4B1D-9367-A1B22168E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722564" y="4268788"/>
          <a:ext cx="368829" cy="348121"/>
        </a:xfrm>
        <a:prstGeom prst="rect">
          <a:avLst/>
        </a:prstGeom>
      </xdr:spPr>
    </xdr:pic>
    <xdr:clientData/>
  </xdr:twoCellAnchor>
  <xdr:twoCellAnchor>
    <xdr:from>
      <xdr:col>20</xdr:col>
      <xdr:colOff>321469</xdr:colOff>
      <xdr:row>11</xdr:row>
      <xdr:rowOff>107156</xdr:rowOff>
    </xdr:from>
    <xdr:to>
      <xdr:col>20</xdr:col>
      <xdr:colOff>1235869</xdr:colOff>
      <xdr:row>11</xdr:row>
      <xdr:rowOff>719804</xdr:rowOff>
    </xdr:to>
    <xdr:sp macro="" textlink="">
      <xdr:nvSpPr>
        <xdr:cNvPr id="15" name="吹き出し: 四角形 14">
          <a:extLst>
            <a:ext uri="{FF2B5EF4-FFF2-40B4-BE49-F238E27FC236}">
              <a16:creationId xmlns:a16="http://schemas.microsoft.com/office/drawing/2014/main" id="{7D704A32-7128-41DA-850D-A7D8057F61A8}"/>
            </a:ext>
          </a:extLst>
        </xdr:cNvPr>
        <xdr:cNvSpPr/>
      </xdr:nvSpPr>
      <xdr:spPr>
        <a:xfrm>
          <a:off x="10453688" y="5619750"/>
          <a:ext cx="914400" cy="612648"/>
        </a:xfrm>
        <a:prstGeom prst="wedgeRectCallout">
          <a:avLst>
            <a:gd name="adj1" fmla="val -348958"/>
            <a:gd name="adj2" fmla="val 42591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ここを参考に記入</a:t>
          </a:r>
        </a:p>
      </xdr:txBody>
    </xdr:sp>
    <xdr:clientData/>
  </xdr:twoCellAnchor>
  <xdr:twoCellAnchor>
    <xdr:from>
      <xdr:col>9</xdr:col>
      <xdr:colOff>369094</xdr:colOff>
      <xdr:row>40</xdr:row>
      <xdr:rowOff>130969</xdr:rowOff>
    </xdr:from>
    <xdr:to>
      <xdr:col>11</xdr:col>
      <xdr:colOff>500062</xdr:colOff>
      <xdr:row>42</xdr:row>
      <xdr:rowOff>214312</xdr:rowOff>
    </xdr:to>
    <xdr:sp macro="" textlink="">
      <xdr:nvSpPr>
        <xdr:cNvPr id="18" name="吹き出し: 四角形 17">
          <a:extLst>
            <a:ext uri="{FF2B5EF4-FFF2-40B4-BE49-F238E27FC236}">
              <a16:creationId xmlns:a16="http://schemas.microsoft.com/office/drawing/2014/main" id="{061EF060-6C71-4AB3-B149-D848372BE4E8}"/>
            </a:ext>
          </a:extLst>
        </xdr:cNvPr>
        <xdr:cNvSpPr/>
      </xdr:nvSpPr>
      <xdr:spPr>
        <a:xfrm>
          <a:off x="4667250" y="13930313"/>
          <a:ext cx="1654968" cy="702468"/>
        </a:xfrm>
        <a:prstGeom prst="wedgeRectCallout">
          <a:avLst>
            <a:gd name="adj1" fmla="val -127231"/>
            <a:gd name="adj2" fmla="val -9491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SDS</a:t>
          </a:r>
          <a:r>
            <a:rPr kumimoji="1" lang="ja-JP" altLang="en-US" sz="1100">
              <a:solidFill>
                <a:schemeClr val="tx1"/>
              </a:solidFill>
            </a:rPr>
            <a:t>　項目２から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当てはまる数値を記入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自動で判定される</a:t>
          </a:r>
        </a:p>
      </xdr:txBody>
    </xdr:sp>
    <xdr:clientData/>
  </xdr:twoCellAnchor>
  <xdr:twoCellAnchor>
    <xdr:from>
      <xdr:col>3</xdr:col>
      <xdr:colOff>345280</xdr:colOff>
      <xdr:row>11</xdr:row>
      <xdr:rowOff>523874</xdr:rowOff>
    </xdr:from>
    <xdr:to>
      <xdr:col>10</xdr:col>
      <xdr:colOff>71437</xdr:colOff>
      <xdr:row>12</xdr:row>
      <xdr:rowOff>309562</xdr:rowOff>
    </xdr:to>
    <xdr:sp macro="" textlink="">
      <xdr:nvSpPr>
        <xdr:cNvPr id="19" name="吹き出し: 四角形 18">
          <a:extLst>
            <a:ext uri="{FF2B5EF4-FFF2-40B4-BE49-F238E27FC236}">
              <a16:creationId xmlns:a16="http://schemas.microsoft.com/office/drawing/2014/main" id="{F6F0013E-2907-434B-856B-8A73D5C087E1}"/>
            </a:ext>
          </a:extLst>
        </xdr:cNvPr>
        <xdr:cNvSpPr/>
      </xdr:nvSpPr>
      <xdr:spPr>
        <a:xfrm>
          <a:off x="3083718" y="6036468"/>
          <a:ext cx="2047875" cy="678657"/>
        </a:xfrm>
        <a:prstGeom prst="wedgeRectCallout">
          <a:avLst>
            <a:gd name="adj1" fmla="val -2770"/>
            <a:gd name="adj2" fmla="val -8714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有害性評価の記入を反映</a:t>
          </a:r>
        </a:p>
      </xdr:txBody>
    </xdr:sp>
    <xdr:clientData/>
  </xdr:twoCellAnchor>
  <xdr:twoCellAnchor>
    <xdr:from>
      <xdr:col>1</xdr:col>
      <xdr:colOff>202407</xdr:colOff>
      <xdr:row>11</xdr:row>
      <xdr:rowOff>392907</xdr:rowOff>
    </xdr:from>
    <xdr:to>
      <xdr:col>3</xdr:col>
      <xdr:colOff>190500</xdr:colOff>
      <xdr:row>12</xdr:row>
      <xdr:rowOff>112586</xdr:rowOff>
    </xdr:to>
    <xdr:sp macro="" textlink="">
      <xdr:nvSpPr>
        <xdr:cNvPr id="20" name="吹き出し: 四角形 19">
          <a:extLst>
            <a:ext uri="{FF2B5EF4-FFF2-40B4-BE49-F238E27FC236}">
              <a16:creationId xmlns:a16="http://schemas.microsoft.com/office/drawing/2014/main" id="{D32982D5-60B4-4B0C-8545-EA1B4514AE6F}"/>
            </a:ext>
          </a:extLst>
        </xdr:cNvPr>
        <xdr:cNvSpPr/>
      </xdr:nvSpPr>
      <xdr:spPr>
        <a:xfrm>
          <a:off x="1273970" y="5905501"/>
          <a:ext cx="1654968" cy="612648"/>
        </a:xfrm>
        <a:prstGeom prst="wedgeRectCallout">
          <a:avLst>
            <a:gd name="adj1" fmla="val 40395"/>
            <a:gd name="adj2" fmla="val -89084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当てはまるものを</a:t>
          </a:r>
          <a:br>
            <a:rPr kumimoji="1" lang="en-US" altLang="ja-JP" sz="1100">
              <a:solidFill>
                <a:schemeClr val="tx1"/>
              </a:solidFill>
            </a:rPr>
          </a:br>
          <a:r>
            <a:rPr kumimoji="1" lang="ja-JP" altLang="en-US" sz="1100">
              <a:solidFill>
                <a:schemeClr val="tx1"/>
              </a:solidFill>
            </a:rPr>
            <a:t>上からコピーペースト</a:t>
          </a:r>
        </a:p>
      </xdr:txBody>
    </xdr:sp>
    <xdr:clientData/>
  </xdr:twoCellAnchor>
  <xdr:twoCellAnchor>
    <xdr:from>
      <xdr:col>0</xdr:col>
      <xdr:colOff>0</xdr:colOff>
      <xdr:row>12</xdr:row>
      <xdr:rowOff>357188</xdr:rowOff>
    </xdr:from>
    <xdr:to>
      <xdr:col>1</xdr:col>
      <xdr:colOff>583405</xdr:colOff>
      <xdr:row>12</xdr:row>
      <xdr:rowOff>738187</xdr:rowOff>
    </xdr:to>
    <xdr:sp macro="" textlink="">
      <xdr:nvSpPr>
        <xdr:cNvPr id="21" name="吹き出し: 四角形 20">
          <a:extLst>
            <a:ext uri="{FF2B5EF4-FFF2-40B4-BE49-F238E27FC236}">
              <a16:creationId xmlns:a16="http://schemas.microsoft.com/office/drawing/2014/main" id="{59E60439-9830-4DAF-8F0A-F7FC0AA6DF1D}"/>
            </a:ext>
          </a:extLst>
        </xdr:cNvPr>
        <xdr:cNvSpPr/>
      </xdr:nvSpPr>
      <xdr:spPr>
        <a:xfrm>
          <a:off x="0" y="6762751"/>
          <a:ext cx="1654968" cy="380999"/>
        </a:xfrm>
        <a:prstGeom prst="wedgeRectCallout">
          <a:avLst>
            <a:gd name="adj1" fmla="val -613"/>
            <a:gd name="adj2" fmla="val -37683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作業名と対象者記入</a:t>
          </a:r>
        </a:p>
      </xdr:txBody>
    </xdr:sp>
    <xdr:clientData/>
  </xdr:twoCellAnchor>
  <xdr:twoCellAnchor>
    <xdr:from>
      <xdr:col>10</xdr:col>
      <xdr:colOff>59531</xdr:colOff>
      <xdr:row>52</xdr:row>
      <xdr:rowOff>297657</xdr:rowOff>
    </xdr:from>
    <xdr:to>
      <xdr:col>12</xdr:col>
      <xdr:colOff>190499</xdr:colOff>
      <xdr:row>54</xdr:row>
      <xdr:rowOff>291180</xdr:rowOff>
    </xdr:to>
    <xdr:sp macro="" textlink="">
      <xdr:nvSpPr>
        <xdr:cNvPr id="22" name="吹き出し: 四角形 21">
          <a:extLst>
            <a:ext uri="{FF2B5EF4-FFF2-40B4-BE49-F238E27FC236}">
              <a16:creationId xmlns:a16="http://schemas.microsoft.com/office/drawing/2014/main" id="{0397C70B-4974-4EED-AB92-D6254CB055BE}"/>
            </a:ext>
          </a:extLst>
        </xdr:cNvPr>
        <xdr:cNvSpPr/>
      </xdr:nvSpPr>
      <xdr:spPr>
        <a:xfrm>
          <a:off x="5119687" y="18549938"/>
          <a:ext cx="1654968" cy="612648"/>
        </a:xfrm>
        <a:prstGeom prst="wedgeRectCallout">
          <a:avLst>
            <a:gd name="adj1" fmla="val -127231"/>
            <a:gd name="adj2" fmla="val -9491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SDS</a:t>
          </a:r>
          <a:r>
            <a:rPr kumimoji="1" lang="ja-JP" altLang="en-US" sz="1100">
              <a:solidFill>
                <a:schemeClr val="tx1"/>
              </a:solidFill>
            </a:rPr>
            <a:t>項目１５の情報を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プルダウンで選択</a:t>
          </a:r>
        </a:p>
      </xdr:txBody>
    </xdr:sp>
    <xdr:clientData/>
  </xdr:twoCellAnchor>
  <xdr:twoCellAnchor>
    <xdr:from>
      <xdr:col>10</xdr:col>
      <xdr:colOff>35718</xdr:colOff>
      <xdr:row>50</xdr:row>
      <xdr:rowOff>35719</xdr:rowOff>
    </xdr:from>
    <xdr:to>
      <xdr:col>11</xdr:col>
      <xdr:colOff>583406</xdr:colOff>
      <xdr:row>52</xdr:row>
      <xdr:rowOff>267367</xdr:rowOff>
    </xdr:to>
    <xdr:sp macro="" textlink="">
      <xdr:nvSpPr>
        <xdr:cNvPr id="23" name="吹き出し: 四角形 22">
          <a:extLst>
            <a:ext uri="{FF2B5EF4-FFF2-40B4-BE49-F238E27FC236}">
              <a16:creationId xmlns:a16="http://schemas.microsoft.com/office/drawing/2014/main" id="{1FA3FCED-407C-41C6-AAA3-1F01E0EB4EA3}"/>
            </a:ext>
          </a:extLst>
        </xdr:cNvPr>
        <xdr:cNvSpPr/>
      </xdr:nvSpPr>
      <xdr:spPr>
        <a:xfrm>
          <a:off x="5095874" y="17907000"/>
          <a:ext cx="1309688" cy="612648"/>
        </a:xfrm>
        <a:prstGeom prst="wedgeRectCallout">
          <a:avLst>
            <a:gd name="adj1" fmla="val -174236"/>
            <a:gd name="adj2" fmla="val -7548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SDS</a:t>
          </a:r>
          <a:r>
            <a:rPr kumimoji="1" lang="ja-JP" altLang="en-US" sz="1100">
              <a:solidFill>
                <a:schemeClr val="tx1"/>
              </a:solidFill>
            </a:rPr>
            <a:t>項目</a:t>
          </a:r>
          <a:r>
            <a:rPr kumimoji="1" lang="en-US" altLang="ja-JP" sz="1100">
              <a:solidFill>
                <a:schemeClr val="tx1"/>
              </a:solidFill>
            </a:rPr>
            <a:t>9</a:t>
          </a:r>
          <a:r>
            <a:rPr kumimoji="1" lang="ja-JP" altLang="en-US" sz="1100">
              <a:solidFill>
                <a:schemeClr val="tx1"/>
              </a:solidFill>
            </a:rPr>
            <a:t>から</a:t>
          </a:r>
          <a:br>
            <a:rPr kumimoji="1" lang="en-US" altLang="ja-JP" sz="1100">
              <a:solidFill>
                <a:schemeClr val="tx1"/>
              </a:solidFill>
            </a:rPr>
          </a:br>
          <a:r>
            <a:rPr kumimoji="1" lang="ja-JP" altLang="en-US" sz="1100">
              <a:solidFill>
                <a:schemeClr val="tx1"/>
              </a:solidFill>
            </a:rPr>
            <a:t>沸点記入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428625</xdr:colOff>
      <xdr:row>34</xdr:row>
      <xdr:rowOff>23813</xdr:rowOff>
    </xdr:from>
    <xdr:to>
      <xdr:col>11</xdr:col>
      <xdr:colOff>714375</xdr:colOff>
      <xdr:row>35</xdr:row>
      <xdr:rowOff>119063</xdr:rowOff>
    </xdr:to>
    <xdr:sp macro="" textlink="">
      <xdr:nvSpPr>
        <xdr:cNvPr id="24" name="吹き出し: 四角形 23">
          <a:extLst>
            <a:ext uri="{FF2B5EF4-FFF2-40B4-BE49-F238E27FC236}">
              <a16:creationId xmlns:a16="http://schemas.microsoft.com/office/drawing/2014/main" id="{38AEED2F-5B11-47CE-9AE2-23B98ED86343}"/>
            </a:ext>
          </a:extLst>
        </xdr:cNvPr>
        <xdr:cNvSpPr/>
      </xdr:nvSpPr>
      <xdr:spPr>
        <a:xfrm>
          <a:off x="5488781" y="11965782"/>
          <a:ext cx="1047750" cy="404812"/>
        </a:xfrm>
        <a:prstGeom prst="wedgeRectCallout">
          <a:avLst>
            <a:gd name="adj1" fmla="val -179692"/>
            <a:gd name="adj2" fmla="val -12726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物質名記入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0480B-5A12-4D32-A37B-2EF7FC64C3D1}">
  <dimension ref="A1:V58"/>
  <sheetViews>
    <sheetView view="pageBreakPreview" zoomScale="80" zoomScaleSheetLayoutView="80" workbookViewId="0">
      <selection activeCell="J7" sqref="J7:O7"/>
    </sheetView>
  </sheetViews>
  <sheetFormatPr defaultColWidth="8.875" defaultRowHeight="12" x14ac:dyDescent="0.15"/>
  <cols>
    <col min="1" max="1" width="14.125" style="2" customWidth="1"/>
    <col min="2" max="2" width="10.125" style="2" customWidth="1"/>
    <col min="3" max="3" width="11.75" style="2" customWidth="1"/>
    <col min="4" max="4" width="4.75" style="2" customWidth="1"/>
    <col min="5" max="5" width="3.125" style="2" customWidth="1"/>
    <col min="6" max="8" width="3.25" style="2" customWidth="1"/>
    <col min="9" max="9" width="2.875" style="2" customWidth="1"/>
    <col min="10" max="13" width="10" style="2" customWidth="1"/>
    <col min="14" max="14" width="4.25" style="2" customWidth="1"/>
    <col min="15" max="15" width="5.125" style="2" customWidth="1"/>
    <col min="16" max="16" width="8.75" style="2" customWidth="1"/>
    <col min="17" max="17" width="4" style="2" customWidth="1"/>
    <col min="18" max="18" width="4.75" style="2" customWidth="1"/>
    <col min="19" max="19" width="4.375" style="2" customWidth="1"/>
    <col min="20" max="20" width="5.375" style="2" customWidth="1"/>
    <col min="21" max="21" width="21.75" style="2" customWidth="1"/>
    <col min="22" max="16384" width="8.875" style="2"/>
  </cols>
  <sheetData>
    <row r="1" spans="1:22" ht="12.75" thickBot="1" x14ac:dyDescent="0.2"/>
    <row r="2" spans="1:22" ht="24.75" customHeight="1" thickBot="1" x14ac:dyDescent="0.2">
      <c r="A2" s="102" t="s">
        <v>18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 t="s">
        <v>24</v>
      </c>
      <c r="N2" s="118"/>
      <c r="O2" s="119"/>
      <c r="P2" s="120"/>
    </row>
    <row r="3" spans="1:22" ht="24.75" customHeight="1" thickBot="1" x14ac:dyDescent="0.2">
      <c r="A3" s="106" t="s">
        <v>19</v>
      </c>
      <c r="B3" s="106" t="s">
        <v>20</v>
      </c>
      <c r="C3" s="106" t="s">
        <v>21</v>
      </c>
      <c r="D3" s="121" t="s">
        <v>37</v>
      </c>
      <c r="E3" s="121"/>
      <c r="F3" s="121"/>
      <c r="G3" s="121"/>
      <c r="H3" s="28"/>
      <c r="I3" s="122" t="s">
        <v>110</v>
      </c>
      <c r="J3" s="122"/>
      <c r="K3" s="123" t="s">
        <v>22</v>
      </c>
      <c r="L3" s="124"/>
      <c r="M3" s="123" t="s">
        <v>75</v>
      </c>
      <c r="N3" s="125"/>
      <c r="O3" s="126"/>
      <c r="P3" s="127" t="s">
        <v>23</v>
      </c>
      <c r="Q3" s="128"/>
      <c r="R3" s="138" t="s">
        <v>30</v>
      </c>
      <c r="S3" s="138"/>
      <c r="U3" s="55" t="s">
        <v>137</v>
      </c>
    </row>
    <row r="4" spans="1:22" ht="24.75" customHeight="1" thickBot="1" x14ac:dyDescent="0.2">
      <c r="A4" s="107"/>
      <c r="B4" s="107"/>
      <c r="C4" s="107"/>
      <c r="D4" s="139"/>
      <c r="E4" s="139"/>
      <c r="F4" s="139"/>
      <c r="G4" s="139"/>
      <c r="H4" s="56"/>
      <c r="I4" s="140"/>
      <c r="J4" s="141"/>
      <c r="K4" s="140"/>
      <c r="L4" s="141"/>
      <c r="M4" s="140"/>
      <c r="N4" s="142"/>
      <c r="O4" s="141"/>
      <c r="P4" s="140"/>
      <c r="Q4" s="141"/>
      <c r="R4" s="140"/>
      <c r="S4" s="141"/>
      <c r="T4" s="29"/>
    </row>
    <row r="6" spans="1:22" ht="24" customHeight="1" x14ac:dyDescent="0.15">
      <c r="A6" s="129" t="s">
        <v>10</v>
      </c>
      <c r="B6" s="129" t="s">
        <v>29</v>
      </c>
      <c r="C6" s="131" t="s">
        <v>11</v>
      </c>
      <c r="D6" s="134" t="s">
        <v>31</v>
      </c>
      <c r="E6" s="137" t="s">
        <v>12</v>
      </c>
      <c r="F6" s="137" t="s">
        <v>14</v>
      </c>
      <c r="G6" s="137" t="s">
        <v>13</v>
      </c>
      <c r="H6" s="137" t="s">
        <v>149</v>
      </c>
      <c r="I6" s="143" t="s">
        <v>83</v>
      </c>
      <c r="J6" s="224" t="s">
        <v>0</v>
      </c>
      <c r="K6" s="224"/>
      <c r="L6" s="224"/>
      <c r="M6" s="224"/>
      <c r="N6" s="224"/>
      <c r="O6" s="224"/>
      <c r="P6" s="224"/>
      <c r="Q6" s="224"/>
      <c r="R6" s="224"/>
      <c r="S6" s="144" t="s">
        <v>6</v>
      </c>
      <c r="T6" s="145"/>
      <c r="U6" s="150" t="s">
        <v>104</v>
      </c>
    </row>
    <row r="7" spans="1:22" ht="13.5" customHeight="1" x14ac:dyDescent="0.15">
      <c r="A7" s="130"/>
      <c r="B7" s="130"/>
      <c r="C7" s="132"/>
      <c r="D7" s="135"/>
      <c r="E7" s="137"/>
      <c r="F7" s="137"/>
      <c r="G7" s="137"/>
      <c r="H7" s="137"/>
      <c r="I7" s="143"/>
      <c r="J7" s="153" t="s">
        <v>5</v>
      </c>
      <c r="K7" s="153"/>
      <c r="L7" s="153"/>
      <c r="M7" s="153"/>
      <c r="N7" s="153"/>
      <c r="O7" s="153"/>
      <c r="P7" s="154" t="s">
        <v>151</v>
      </c>
      <c r="Q7" s="156" t="s">
        <v>2</v>
      </c>
      <c r="R7" s="157"/>
      <c r="S7" s="146"/>
      <c r="T7" s="147"/>
      <c r="U7" s="151"/>
      <c r="V7" s="1"/>
    </row>
    <row r="8" spans="1:22" ht="27" customHeight="1" x14ac:dyDescent="0.15">
      <c r="A8" s="130"/>
      <c r="B8" s="130"/>
      <c r="C8" s="132"/>
      <c r="D8" s="135"/>
      <c r="E8" s="137"/>
      <c r="F8" s="137"/>
      <c r="G8" s="137"/>
      <c r="H8" s="137"/>
      <c r="I8" s="143"/>
      <c r="J8" s="43" t="s">
        <v>108</v>
      </c>
      <c r="K8" s="43" t="s">
        <v>109</v>
      </c>
      <c r="L8" s="43" t="s">
        <v>3</v>
      </c>
      <c r="M8" s="43" t="s">
        <v>4</v>
      </c>
      <c r="N8" s="160" t="s">
        <v>2</v>
      </c>
      <c r="O8" s="161"/>
      <c r="P8" s="155"/>
      <c r="Q8" s="158"/>
      <c r="R8" s="159"/>
      <c r="S8" s="148"/>
      <c r="T8" s="149"/>
      <c r="U8" s="151"/>
      <c r="V8" s="1"/>
    </row>
    <row r="9" spans="1:22" ht="132" customHeight="1" thickBot="1" x14ac:dyDescent="0.2">
      <c r="A9" s="130"/>
      <c r="B9" s="130"/>
      <c r="C9" s="133"/>
      <c r="D9" s="136"/>
      <c r="E9" s="3" t="s">
        <v>15</v>
      </c>
      <c r="F9" s="3" t="s">
        <v>16</v>
      </c>
      <c r="G9" s="89" t="s">
        <v>17</v>
      </c>
      <c r="H9" s="3" t="s">
        <v>26</v>
      </c>
      <c r="I9" s="48" t="s">
        <v>82</v>
      </c>
      <c r="J9" s="52" t="s">
        <v>1</v>
      </c>
      <c r="K9" s="52" t="s">
        <v>147</v>
      </c>
      <c r="L9" s="53" t="s">
        <v>87</v>
      </c>
      <c r="M9" s="53" t="s">
        <v>28</v>
      </c>
      <c r="N9" s="43" t="s">
        <v>9</v>
      </c>
      <c r="O9" s="43" t="s">
        <v>25</v>
      </c>
      <c r="P9" s="44" t="s">
        <v>8</v>
      </c>
      <c r="Q9" s="3" t="s">
        <v>7</v>
      </c>
      <c r="R9" s="3" t="s">
        <v>26</v>
      </c>
      <c r="S9" s="3" t="s">
        <v>27</v>
      </c>
      <c r="T9" s="3" t="s">
        <v>98</v>
      </c>
      <c r="U9" s="152"/>
      <c r="V9" s="1"/>
    </row>
    <row r="10" spans="1:22" ht="70.5" customHeight="1" thickBot="1" x14ac:dyDescent="0.2">
      <c r="A10" s="104"/>
      <c r="B10" s="63"/>
      <c r="C10" s="60">
        <f>リスクアセス表!C33</f>
        <v>0</v>
      </c>
      <c r="D10" s="39"/>
      <c r="E10" s="117">
        <f>リスクアセス表!$C$54</f>
        <v>0</v>
      </c>
      <c r="F10" s="91">
        <f>リスクアセス表!$C$53</f>
        <v>0</v>
      </c>
      <c r="G10" s="92">
        <f>リスクアセス表!C52</f>
        <v>0</v>
      </c>
      <c r="H10" s="36">
        <f>リスクアセス表!D48</f>
        <v>0</v>
      </c>
      <c r="I10" s="46">
        <f>リスクアセス表!$D$49</f>
        <v>0</v>
      </c>
      <c r="J10" s="79">
        <f>IF(D50&lt;&gt;"",D50,0)</f>
        <v>0</v>
      </c>
      <c r="K10" s="63"/>
      <c r="L10" s="63"/>
      <c r="M10" s="63"/>
      <c r="N10" s="50">
        <f>K10+J10-L10+M10</f>
        <v>0</v>
      </c>
      <c r="O10" s="38">
        <f>IF(N10&gt;=5,5,IF(N10=4,4,IF(N10=3,3,IF(N10=2,2,IF(N10&lt;2,1)))))</f>
        <v>1</v>
      </c>
      <c r="P10" s="63"/>
      <c r="Q10" s="37">
        <f>O10+P10</f>
        <v>1</v>
      </c>
      <c r="R10" s="38">
        <f>IF(Q10&gt;=10,5,IF(Q10&gt;=8,4,IF(Q10&gt;=6,3,IF(Q10&gt;=4,2,IF(Q10&gt;=2,1,)))))</f>
        <v>0</v>
      </c>
      <c r="S10" s="37">
        <f>H10+R10</f>
        <v>0</v>
      </c>
      <c r="T10" s="116">
        <f>IF(S10&gt;=10,5,IF(S10&gt;=8,4,IF(S10&gt;=6,3,IF(S10&gt;=4,2,IF(S10&gt;=2,1,)))))</f>
        <v>0</v>
      </c>
      <c r="U10" s="80"/>
      <c r="V10" s="1"/>
    </row>
    <row r="11" spans="1:22" ht="70.5" customHeight="1" thickBot="1" x14ac:dyDescent="0.2">
      <c r="A11" s="104"/>
      <c r="B11" s="63"/>
      <c r="C11" s="60">
        <f>リスクアセス表!E33</f>
        <v>0</v>
      </c>
      <c r="D11" s="39"/>
      <c r="E11" s="117">
        <f>リスクアセス表!$E$54</f>
        <v>0</v>
      </c>
      <c r="F11" s="91">
        <f>リスクアセス表!$E$53</f>
        <v>0</v>
      </c>
      <c r="G11" s="92">
        <f>リスクアセス表!$E$52</f>
        <v>0</v>
      </c>
      <c r="H11" s="45">
        <f>リスクアセス表!G48</f>
        <v>0</v>
      </c>
      <c r="I11" s="49">
        <f>リスクアセス表!G49</f>
        <v>0</v>
      </c>
      <c r="J11" s="79">
        <f>IF(G50&lt;&gt;"",G50,0)</f>
        <v>0</v>
      </c>
      <c r="K11" s="63"/>
      <c r="L11" s="63"/>
      <c r="M11" s="63"/>
      <c r="N11" s="51">
        <f>K11+J11-L11+M11</f>
        <v>0</v>
      </c>
      <c r="O11" s="38">
        <f t="shared" ref="O11:O12" si="0">IF(N11&gt;=5,5,IF(N11=4,4,IF(N11=3,3,IF(N11=2,2,IF(N11&lt;2,1)))))</f>
        <v>1</v>
      </c>
      <c r="P11" s="63"/>
      <c r="Q11" s="37">
        <f t="shared" ref="Q11:Q12" si="1">O11+P11</f>
        <v>1</v>
      </c>
      <c r="R11" s="38">
        <f t="shared" ref="R11:R12" si="2">IF(Q11&gt;=10,5,IF(Q11&gt;=8,4,IF(Q11&gt;=6,3,IF(Q11&gt;=4,2,IF(Q11&gt;=2,1,)))))</f>
        <v>0</v>
      </c>
      <c r="S11" s="37">
        <f>H11+R11</f>
        <v>0</v>
      </c>
      <c r="T11" s="116">
        <f t="shared" ref="T11:T12" si="3">IF(S11&gt;=10,5,IF(S11&gt;=8,4,IF(S11&gt;=6,3,IF(S11&gt;=4,2,IF(S11&gt;=2,1,)))))</f>
        <v>0</v>
      </c>
      <c r="U11" s="80"/>
      <c r="V11" s="1"/>
    </row>
    <row r="12" spans="1:22" ht="70.5" customHeight="1" thickBot="1" x14ac:dyDescent="0.2">
      <c r="A12" s="63"/>
      <c r="B12" s="63"/>
      <c r="C12" s="60">
        <f>リスクアセス表!J33</f>
        <v>0</v>
      </c>
      <c r="D12" s="39"/>
      <c r="E12" s="117" t="str">
        <f>リスクアセス表!$J$54</f>
        <v>　</v>
      </c>
      <c r="F12" s="91">
        <f>リスクアセス表!$J$53</f>
        <v>0</v>
      </c>
      <c r="G12" s="92">
        <f>リスクアセス表!$J$52</f>
        <v>0</v>
      </c>
      <c r="H12" s="45">
        <f>リスクアセス表!K48</f>
        <v>0</v>
      </c>
      <c r="I12" s="49">
        <f>リスクアセス表!K49</f>
        <v>0</v>
      </c>
      <c r="J12" s="79">
        <f>IF(K50&lt;&gt;"",K50,0)</f>
        <v>0</v>
      </c>
      <c r="K12" s="63"/>
      <c r="L12" s="63"/>
      <c r="M12" s="63"/>
      <c r="N12" s="51">
        <f>K12+J12-L12+M12</f>
        <v>0</v>
      </c>
      <c r="O12" s="38">
        <f t="shared" si="0"/>
        <v>1</v>
      </c>
      <c r="P12" s="63"/>
      <c r="Q12" s="37">
        <f t="shared" si="1"/>
        <v>1</v>
      </c>
      <c r="R12" s="38">
        <f t="shared" si="2"/>
        <v>0</v>
      </c>
      <c r="S12" s="37">
        <f>H12+R12</f>
        <v>0</v>
      </c>
      <c r="T12" s="116">
        <f t="shared" si="3"/>
        <v>0</v>
      </c>
      <c r="U12" s="80"/>
      <c r="V12" s="1"/>
    </row>
    <row r="13" spans="1:22" ht="70.5" customHeight="1" thickBot="1" x14ac:dyDescent="0.2">
      <c r="A13" s="63"/>
      <c r="B13" s="63"/>
      <c r="C13" s="60">
        <f>リスクアセス表!L33</f>
        <v>0</v>
      </c>
      <c r="D13" s="39"/>
      <c r="E13" s="117" t="str">
        <f>リスクアセス表!$L$54</f>
        <v>　</v>
      </c>
      <c r="F13" s="91">
        <f>リスクアセス表!$L$53</f>
        <v>0</v>
      </c>
      <c r="G13" s="92">
        <f>リスクアセス表!$L$52</f>
        <v>0</v>
      </c>
      <c r="H13" s="36">
        <f>リスクアセス表!M48</f>
        <v>0</v>
      </c>
      <c r="I13" s="46">
        <f>リスクアセス表!M49</f>
        <v>0</v>
      </c>
      <c r="J13" s="79">
        <f>IF(M50&lt;&gt;"",M50,0)</f>
        <v>0</v>
      </c>
      <c r="K13" s="63"/>
      <c r="L13" s="63"/>
      <c r="M13" s="63"/>
      <c r="N13" s="50">
        <f>K13+J13-L13+M13</f>
        <v>0</v>
      </c>
      <c r="O13" s="38">
        <f>IF(N13&gt;=5,5,IF(N13=4,4,IF(N13=3,3,IF(N13=2,2,IF(N13&lt;2,1)))))</f>
        <v>1</v>
      </c>
      <c r="P13" s="63"/>
      <c r="Q13" s="37">
        <f>O13+P13</f>
        <v>1</v>
      </c>
      <c r="R13" s="38">
        <f>IF(Q13&gt;=10,5,IF(Q13&gt;=8,4,IF(Q13&gt;=6,3,IF(Q13&gt;=4,2,IF(Q13&gt;=2,1,)))))</f>
        <v>0</v>
      </c>
      <c r="S13" s="37">
        <f>H13+R13</f>
        <v>0</v>
      </c>
      <c r="T13" s="116">
        <f>IF(S13&gt;=10,5,IF(S13&gt;=8,4,IF(S13&gt;=6,3,IF(S13&gt;=4,2,IF(S13&gt;=2,1,)))))</f>
        <v>0</v>
      </c>
      <c r="U13" s="80"/>
      <c r="V13" s="1"/>
    </row>
    <row r="14" spans="1:22" ht="70.5" customHeight="1" thickBot="1" x14ac:dyDescent="0.2">
      <c r="A14" s="63"/>
      <c r="B14" s="107"/>
      <c r="C14" s="60">
        <f>リスクアセス表!N33</f>
        <v>0</v>
      </c>
      <c r="D14" s="39"/>
      <c r="E14" s="117" t="str">
        <f>リスクアセス表!$N$54</f>
        <v>　</v>
      </c>
      <c r="F14" s="91">
        <f>リスクアセス表!$N$53</f>
        <v>0</v>
      </c>
      <c r="G14" s="92">
        <f>リスクアセス表!$N$52</f>
        <v>0</v>
      </c>
      <c r="H14" s="45">
        <f>リスクアセス表!O48</f>
        <v>0</v>
      </c>
      <c r="I14" s="54">
        <f>リスクアセス表!O49</f>
        <v>0</v>
      </c>
      <c r="J14" s="79">
        <f>IF(O50&lt;&gt;"",O50,0)</f>
        <v>0</v>
      </c>
      <c r="K14" s="63"/>
      <c r="L14" s="63"/>
      <c r="M14" s="63"/>
      <c r="N14" s="51">
        <f>K14+J14-L14+M14</f>
        <v>0</v>
      </c>
      <c r="O14" s="38">
        <f t="shared" ref="O14" si="4">IF(N14&gt;=5,5,IF(N14=4,4,IF(N14=3,3,IF(N14=2,2,IF(N14&lt;2,1)))))</f>
        <v>1</v>
      </c>
      <c r="P14" s="63"/>
      <c r="Q14" s="37">
        <f t="shared" ref="Q14" si="5">O14+P14</f>
        <v>1</v>
      </c>
      <c r="R14" s="38">
        <f t="shared" ref="R14" si="6">IF(Q14&gt;=10,5,IF(Q14&gt;=8,4,IF(Q14&gt;=6,3,IF(Q14&gt;=4,2,IF(Q14&gt;=2,1,)))))</f>
        <v>0</v>
      </c>
      <c r="S14" s="37">
        <f>H14+R14</f>
        <v>0</v>
      </c>
      <c r="T14" s="116">
        <f t="shared" ref="T14" si="7">IF(S14&gt;=10,5,IF(S14&gt;=8,4,IF(S14&gt;=6,3,IF(S14&gt;=4,2,IF(S14&gt;=2,1,)))))</f>
        <v>0</v>
      </c>
      <c r="U14" s="80"/>
      <c r="V14" s="1"/>
    </row>
    <row r="15" spans="1:22" ht="12" customHeight="1" x14ac:dyDescent="0.15">
      <c r="A15" s="61"/>
      <c r="B15" s="61"/>
      <c r="C15" s="30"/>
      <c r="D15" s="31"/>
      <c r="E15" s="31"/>
      <c r="F15" s="31"/>
      <c r="G15" s="31"/>
      <c r="H15" s="31"/>
      <c r="I15" s="32"/>
      <c r="J15" s="21"/>
      <c r="K15" s="21"/>
      <c r="L15" s="21"/>
      <c r="M15" s="21"/>
      <c r="N15" s="34"/>
      <c r="O15" s="33"/>
      <c r="P15" s="33"/>
      <c r="Q15" s="34"/>
      <c r="R15" s="33"/>
      <c r="S15" s="34"/>
      <c r="T15" s="33"/>
      <c r="U15" s="62"/>
      <c r="V15" s="1"/>
    </row>
    <row r="16" spans="1:22" ht="54.75" customHeight="1" x14ac:dyDescent="0.15">
      <c r="A16" s="167" t="s">
        <v>89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"/>
    </row>
    <row r="17" spans="1:22" ht="6.75" customHeight="1" x14ac:dyDescent="0.15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"/>
    </row>
    <row r="18" spans="1:22" ht="12" customHeight="1" thickBot="1" x14ac:dyDescent="0.2">
      <c r="A18" s="168" t="s">
        <v>102</v>
      </c>
      <c r="B18" s="168"/>
      <c r="C18" s="168"/>
      <c r="D18" s="168"/>
      <c r="E18" s="168"/>
      <c r="F18" s="168"/>
      <c r="G18" s="94"/>
      <c r="H18" s="169" t="s">
        <v>120</v>
      </c>
      <c r="I18" s="169"/>
      <c r="J18" s="169"/>
      <c r="K18" s="169"/>
      <c r="L18" s="169"/>
      <c r="M18" s="169"/>
      <c r="N18" s="95"/>
      <c r="O18" s="168" t="s">
        <v>103</v>
      </c>
      <c r="P18" s="168"/>
      <c r="Q18" s="168"/>
      <c r="R18" s="168"/>
      <c r="S18" s="168"/>
      <c r="T18" s="168"/>
      <c r="U18" s="168"/>
      <c r="V18" s="1"/>
    </row>
    <row r="19" spans="1:22" x14ac:dyDescent="0.15">
      <c r="A19" s="170"/>
      <c r="B19" s="171"/>
      <c r="C19" s="171"/>
      <c r="D19" s="171"/>
      <c r="E19" s="171"/>
      <c r="F19" s="172"/>
      <c r="G19" s="40"/>
      <c r="H19" s="179"/>
      <c r="I19" s="180"/>
      <c r="J19" s="180"/>
      <c r="K19" s="180"/>
      <c r="L19" s="180"/>
      <c r="M19" s="181"/>
      <c r="N19" s="41"/>
      <c r="O19" s="170"/>
      <c r="P19" s="171"/>
      <c r="Q19" s="171"/>
      <c r="R19" s="171"/>
      <c r="S19" s="171"/>
      <c r="T19" s="171"/>
      <c r="U19" s="172"/>
      <c r="V19" s="1"/>
    </row>
    <row r="20" spans="1:22" x14ac:dyDescent="0.15">
      <c r="A20" s="173"/>
      <c r="B20" s="174"/>
      <c r="C20" s="174"/>
      <c r="D20" s="174"/>
      <c r="E20" s="174"/>
      <c r="F20" s="175"/>
      <c r="G20" s="40"/>
      <c r="H20" s="182"/>
      <c r="I20" s="183"/>
      <c r="J20" s="183"/>
      <c r="K20" s="183"/>
      <c r="L20" s="183"/>
      <c r="M20" s="184"/>
      <c r="N20" s="41"/>
      <c r="O20" s="173"/>
      <c r="P20" s="174"/>
      <c r="Q20" s="174"/>
      <c r="R20" s="174"/>
      <c r="S20" s="174"/>
      <c r="T20" s="174"/>
      <c r="U20" s="175"/>
      <c r="V20" s="1"/>
    </row>
    <row r="21" spans="1:22" x14ac:dyDescent="0.15">
      <c r="A21" s="173"/>
      <c r="B21" s="174"/>
      <c r="C21" s="174"/>
      <c r="D21" s="174"/>
      <c r="E21" s="174"/>
      <c r="F21" s="175"/>
      <c r="G21" s="40"/>
      <c r="H21" s="182"/>
      <c r="I21" s="183"/>
      <c r="J21" s="183"/>
      <c r="K21" s="183"/>
      <c r="L21" s="183"/>
      <c r="M21" s="184"/>
      <c r="N21" s="41"/>
      <c r="O21" s="173"/>
      <c r="P21" s="174"/>
      <c r="Q21" s="174"/>
      <c r="R21" s="174"/>
      <c r="S21" s="174"/>
      <c r="T21" s="174"/>
      <c r="U21" s="175"/>
      <c r="V21" s="1"/>
    </row>
    <row r="22" spans="1:22" x14ac:dyDescent="0.15">
      <c r="A22" s="173"/>
      <c r="B22" s="174"/>
      <c r="C22" s="174"/>
      <c r="D22" s="174"/>
      <c r="E22" s="174"/>
      <c r="F22" s="175"/>
      <c r="G22" s="40"/>
      <c r="H22" s="182"/>
      <c r="I22" s="183"/>
      <c r="J22" s="183"/>
      <c r="K22" s="183"/>
      <c r="L22" s="183"/>
      <c r="M22" s="184"/>
      <c r="N22" s="41"/>
      <c r="O22" s="173"/>
      <c r="P22" s="174"/>
      <c r="Q22" s="174"/>
      <c r="R22" s="174"/>
      <c r="S22" s="174"/>
      <c r="T22" s="174"/>
      <c r="U22" s="175"/>
      <c r="V22" s="1"/>
    </row>
    <row r="23" spans="1:22" x14ac:dyDescent="0.15">
      <c r="A23" s="173"/>
      <c r="B23" s="174"/>
      <c r="C23" s="174"/>
      <c r="D23" s="174"/>
      <c r="E23" s="174"/>
      <c r="F23" s="175"/>
      <c r="G23" s="40"/>
      <c r="H23" s="182"/>
      <c r="I23" s="183"/>
      <c r="J23" s="183"/>
      <c r="K23" s="183"/>
      <c r="L23" s="183"/>
      <c r="M23" s="184"/>
      <c r="N23" s="41"/>
      <c r="O23" s="173"/>
      <c r="P23" s="174"/>
      <c r="Q23" s="174"/>
      <c r="R23" s="174"/>
      <c r="S23" s="174"/>
      <c r="T23" s="174"/>
      <c r="U23" s="175"/>
      <c r="V23" s="1"/>
    </row>
    <row r="24" spans="1:22" x14ac:dyDescent="0.15">
      <c r="A24" s="173"/>
      <c r="B24" s="174"/>
      <c r="C24" s="174"/>
      <c r="D24" s="174"/>
      <c r="E24" s="174"/>
      <c r="F24" s="175"/>
      <c r="G24" s="40"/>
      <c r="H24" s="182"/>
      <c r="I24" s="183"/>
      <c r="J24" s="183"/>
      <c r="K24" s="183"/>
      <c r="L24" s="183"/>
      <c r="M24" s="184"/>
      <c r="N24" s="41"/>
      <c r="O24" s="173"/>
      <c r="P24" s="174"/>
      <c r="Q24" s="174"/>
      <c r="R24" s="174"/>
      <c r="S24" s="174"/>
      <c r="T24" s="174"/>
      <c r="U24" s="175"/>
      <c r="V24" s="1"/>
    </row>
    <row r="25" spans="1:22" x14ac:dyDescent="0.15">
      <c r="A25" s="173"/>
      <c r="B25" s="174"/>
      <c r="C25" s="174"/>
      <c r="D25" s="174"/>
      <c r="E25" s="174"/>
      <c r="F25" s="175"/>
      <c r="G25" s="40"/>
      <c r="H25" s="182"/>
      <c r="I25" s="183"/>
      <c r="J25" s="183"/>
      <c r="K25" s="183"/>
      <c r="L25" s="183"/>
      <c r="M25" s="184"/>
      <c r="N25" s="41"/>
      <c r="O25" s="173"/>
      <c r="P25" s="174"/>
      <c r="Q25" s="174"/>
      <c r="R25" s="174"/>
      <c r="S25" s="174"/>
      <c r="T25" s="174"/>
      <c r="U25" s="175"/>
      <c r="V25" s="1"/>
    </row>
    <row r="26" spans="1:22" ht="12.75" thickBot="1" x14ac:dyDescent="0.2">
      <c r="A26" s="176"/>
      <c r="B26" s="177"/>
      <c r="C26" s="177"/>
      <c r="D26" s="177"/>
      <c r="E26" s="177"/>
      <c r="F26" s="178"/>
      <c r="G26" s="40"/>
      <c r="H26" s="185"/>
      <c r="I26" s="186"/>
      <c r="J26" s="186"/>
      <c r="K26" s="186"/>
      <c r="L26" s="186"/>
      <c r="M26" s="187"/>
      <c r="N26" s="41"/>
      <c r="O26" s="176"/>
      <c r="P26" s="177"/>
      <c r="Q26" s="177"/>
      <c r="R26" s="177"/>
      <c r="S26" s="177"/>
      <c r="T26" s="177"/>
      <c r="U26" s="178"/>
      <c r="V26" s="1"/>
    </row>
    <row r="31" spans="1:22" ht="21" x14ac:dyDescent="0.15">
      <c r="A31" s="59" t="s">
        <v>88</v>
      </c>
      <c r="C31" s="105" t="s">
        <v>138</v>
      </c>
      <c r="D31"/>
      <c r="E31"/>
      <c r="F31"/>
      <c r="G31"/>
      <c r="H31"/>
      <c r="I31"/>
      <c r="J31"/>
      <c r="K31" t="s">
        <v>146</v>
      </c>
      <c r="L31"/>
      <c r="M31"/>
      <c r="N31"/>
      <c r="O31"/>
      <c r="P31"/>
      <c r="Q31"/>
      <c r="R31"/>
      <c r="S31"/>
    </row>
    <row r="32" spans="1:22" ht="14.25" thickBot="1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22" ht="14.25" thickBot="1" x14ac:dyDescent="0.2">
      <c r="A33" s="162" t="s">
        <v>74</v>
      </c>
      <c r="B33" s="163"/>
      <c r="C33" s="164"/>
      <c r="D33" s="165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R33"/>
      <c r="S33" t="s">
        <v>100</v>
      </c>
      <c r="T33"/>
      <c r="U33"/>
      <c r="V33" t="s">
        <v>105</v>
      </c>
    </row>
    <row r="34" spans="1:22" ht="14.25" thickBot="1" x14ac:dyDescent="0.2">
      <c r="A34" s="8" t="s">
        <v>106</v>
      </c>
      <c r="B34"/>
      <c r="C34" s="66" t="s">
        <v>84</v>
      </c>
      <c r="D34" s="114" t="s">
        <v>2</v>
      </c>
      <c r="E34" s="194" t="s">
        <v>84</v>
      </c>
      <c r="F34" s="194"/>
      <c r="G34" s="195" t="s">
        <v>2</v>
      </c>
      <c r="H34" s="195"/>
      <c r="I34" s="195"/>
      <c r="J34" s="66" t="s">
        <v>84</v>
      </c>
      <c r="K34" s="114" t="s">
        <v>2</v>
      </c>
      <c r="L34" s="66" t="s">
        <v>84</v>
      </c>
      <c r="M34" s="114" t="s">
        <v>2</v>
      </c>
      <c r="N34" s="66" t="s">
        <v>84</v>
      </c>
      <c r="O34" s="114" t="s">
        <v>2</v>
      </c>
      <c r="Q34" s="196" t="s">
        <v>91</v>
      </c>
      <c r="R34" s="196"/>
      <c r="S34" s="101" t="s">
        <v>56</v>
      </c>
      <c r="T34" s="101" t="s">
        <v>55</v>
      </c>
      <c r="U34" s="90" t="s">
        <v>54</v>
      </c>
      <c r="V34" s="90" t="s">
        <v>53</v>
      </c>
    </row>
    <row r="35" spans="1:22" ht="24" customHeight="1" thickBot="1" x14ac:dyDescent="0.2">
      <c r="A35" s="212" t="s">
        <v>116</v>
      </c>
      <c r="B35" s="57" t="s">
        <v>51</v>
      </c>
      <c r="C35" s="67"/>
      <c r="D35" s="68">
        <f>IF(C35=1,4,IF(C35=2,4,IF(C35=3,3,IF(C35=4,2,))))</f>
        <v>0</v>
      </c>
      <c r="E35" s="188"/>
      <c r="F35" s="189"/>
      <c r="G35" s="190">
        <f>IF(E35=1,4,IF(E35=2,4,IF(E35=3,3,IF(E35=4,2,))))</f>
        <v>0</v>
      </c>
      <c r="H35" s="191"/>
      <c r="I35" s="192"/>
      <c r="J35" s="67"/>
      <c r="K35" s="68">
        <f>IF(J35=1,4,IF(J35=2,4,IF(J35=3,3,IF(J35=4,2,))))</f>
        <v>0</v>
      </c>
      <c r="L35" s="67"/>
      <c r="M35" s="68">
        <f>IF(L35=1,4,IF(L35=2,4,IF(L35=3,3,IF(L35=4,2,))))</f>
        <v>0</v>
      </c>
      <c r="N35" s="67"/>
      <c r="O35" s="111">
        <f>IF(N35=1,4,IF(N35=2,4,IF(N35=3,3,IF(N35=4,2,))))</f>
        <v>0</v>
      </c>
      <c r="Q35" s="193" t="s">
        <v>60</v>
      </c>
      <c r="R35" s="193"/>
      <c r="S35" s="96">
        <v>4</v>
      </c>
      <c r="T35" s="97">
        <v>4</v>
      </c>
      <c r="U35" s="98">
        <v>3</v>
      </c>
      <c r="V35" s="98">
        <v>2</v>
      </c>
    </row>
    <row r="36" spans="1:22" ht="24" customHeight="1" thickBot="1" x14ac:dyDescent="0.2">
      <c r="A36" s="213"/>
      <c r="B36" s="57" t="s">
        <v>69</v>
      </c>
      <c r="C36" s="67"/>
      <c r="D36" s="68">
        <f>IF(C36=1,4,IF(C36=2,4,IF(C36=3,3,IF(C36=4,2,))))</f>
        <v>0</v>
      </c>
      <c r="E36" s="188"/>
      <c r="F36" s="189"/>
      <c r="G36" s="190">
        <f>IF(E36=1,4,IF(E36=2,4,IF(E36=3,3,IF(E36=4,2,))))</f>
        <v>0</v>
      </c>
      <c r="H36" s="191"/>
      <c r="I36" s="192"/>
      <c r="J36" s="67"/>
      <c r="K36" s="68">
        <f>IF(J36=1,4,IF(J36=2,4,IF(J36=3,3,IF(J36=4,2,))))</f>
        <v>0</v>
      </c>
      <c r="L36" s="67"/>
      <c r="M36" s="68">
        <f>IF(L36=1,4,IF(L36=2,4,IF(L36=3,3,IF(L36=4,2,))))</f>
        <v>0</v>
      </c>
      <c r="N36" s="67"/>
      <c r="O36" s="111">
        <f>IF(N36=1,4,IF(N36=2,4,IF(N36=3,3,IF(N36=4,2,))))</f>
        <v>0</v>
      </c>
      <c r="Q36" s="193" t="s">
        <v>60</v>
      </c>
      <c r="R36" s="193"/>
      <c r="S36" s="98" t="s">
        <v>44</v>
      </c>
      <c r="T36" s="98" t="s">
        <v>44</v>
      </c>
      <c r="U36" s="98" t="s">
        <v>44</v>
      </c>
      <c r="V36" s="98" t="s">
        <v>44</v>
      </c>
    </row>
    <row r="37" spans="1:22" ht="24" customHeight="1" thickBot="1" x14ac:dyDescent="0.2">
      <c r="A37" s="213"/>
      <c r="B37" s="57" t="s">
        <v>57</v>
      </c>
      <c r="C37" s="67"/>
      <c r="D37" s="68">
        <f>IF(C37=1,3,IF(C37=2,1,IF(C37=3,1,)))</f>
        <v>0</v>
      </c>
      <c r="E37" s="188"/>
      <c r="F37" s="189"/>
      <c r="G37" s="190">
        <f>IF(E37=1,3,IF(E37=2,1,IF(E37=3,1,)))</f>
        <v>0</v>
      </c>
      <c r="H37" s="191"/>
      <c r="I37" s="192"/>
      <c r="J37" s="67"/>
      <c r="K37" s="68">
        <f>IF(J37=1,3,IF(J37=2,1,IF(J37=3,1,)))</f>
        <v>0</v>
      </c>
      <c r="L37" s="67"/>
      <c r="M37" s="68">
        <f>IF(L37=1,3,IF(L37=2,1,IF(L37=3,1,)))</f>
        <v>0</v>
      </c>
      <c r="N37" s="67"/>
      <c r="O37" s="111">
        <f>IF(N37=1,3,IF(N37=2,1,IF(N37=3,1,)))</f>
        <v>0</v>
      </c>
      <c r="Q37" s="193" t="s">
        <v>70</v>
      </c>
      <c r="R37" s="193"/>
      <c r="S37" s="98" t="s">
        <v>58</v>
      </c>
      <c r="T37" s="98" t="s">
        <v>59</v>
      </c>
      <c r="U37" s="98">
        <v>1</v>
      </c>
      <c r="V37" s="20"/>
    </row>
    <row r="38" spans="1:22" ht="24" customHeight="1" thickBot="1" x14ac:dyDescent="0.2">
      <c r="A38" s="213"/>
      <c r="B38" s="115" t="s">
        <v>86</v>
      </c>
      <c r="C38" s="67"/>
      <c r="D38" s="68">
        <f>IF(C38=1,3,IF(C38=2,1,))</f>
        <v>0</v>
      </c>
      <c r="E38" s="188"/>
      <c r="F38" s="189"/>
      <c r="G38" s="190">
        <f>IF(E38=1,3,IF(E38=2,1,))</f>
        <v>0</v>
      </c>
      <c r="H38" s="191"/>
      <c r="I38" s="192"/>
      <c r="J38" s="67"/>
      <c r="K38" s="68">
        <f>IF(J38=1,3,IF(J38=2,1,))</f>
        <v>0</v>
      </c>
      <c r="L38" s="67"/>
      <c r="M38" s="68">
        <f>IF(L38=1,3,IF(L38=2,1,))</f>
        <v>0</v>
      </c>
      <c r="N38" s="67"/>
      <c r="O38" s="111">
        <f>IF(N38=1,3,IF(N38=2,1,))</f>
        <v>0</v>
      </c>
      <c r="Q38" s="193" t="s">
        <v>63</v>
      </c>
      <c r="R38" s="193"/>
      <c r="S38" s="98" t="s">
        <v>50</v>
      </c>
      <c r="T38" s="98" t="s">
        <v>59</v>
      </c>
      <c r="U38" s="20"/>
      <c r="V38" s="20"/>
    </row>
    <row r="39" spans="1:22" ht="24" customHeight="1" thickBot="1" x14ac:dyDescent="0.2">
      <c r="A39" s="213"/>
      <c r="B39" s="57" t="s">
        <v>45</v>
      </c>
      <c r="C39" s="67"/>
      <c r="D39" s="68">
        <f>IF(C39=1,5,)</f>
        <v>0</v>
      </c>
      <c r="E39" s="188"/>
      <c r="F39" s="189"/>
      <c r="G39" s="190">
        <f>IF(E39=1,5,)</f>
        <v>0</v>
      </c>
      <c r="H39" s="191"/>
      <c r="I39" s="192"/>
      <c r="J39" s="67"/>
      <c r="K39" s="68">
        <f>IF(J39=1,5,)</f>
        <v>0</v>
      </c>
      <c r="L39" s="67"/>
      <c r="M39" s="68">
        <f>IF(L39=1,5,)</f>
        <v>0</v>
      </c>
      <c r="N39" s="67"/>
      <c r="O39" s="111">
        <f>IF(N39=1,5,)</f>
        <v>0</v>
      </c>
      <c r="Q39" s="193" t="s">
        <v>68</v>
      </c>
      <c r="R39" s="193"/>
      <c r="S39" s="100" t="s">
        <v>90</v>
      </c>
      <c r="T39" s="20"/>
      <c r="U39" s="20"/>
      <c r="V39" s="20"/>
    </row>
    <row r="40" spans="1:22" ht="24" customHeight="1" thickBot="1" x14ac:dyDescent="0.2">
      <c r="A40" s="213"/>
      <c r="B40" s="57" t="s">
        <v>49</v>
      </c>
      <c r="C40" s="67"/>
      <c r="D40" s="68">
        <f>IF(C40=1,3,)</f>
        <v>0</v>
      </c>
      <c r="E40" s="188"/>
      <c r="F40" s="189"/>
      <c r="G40" s="190">
        <f>IF(E40=1,3,)</f>
        <v>0</v>
      </c>
      <c r="H40" s="191"/>
      <c r="I40" s="192"/>
      <c r="J40" s="67"/>
      <c r="K40" s="68">
        <f>IF(J40=1,3,)</f>
        <v>0</v>
      </c>
      <c r="L40" s="67"/>
      <c r="M40" s="68">
        <f>IF(L40=1,3,)</f>
        <v>0</v>
      </c>
      <c r="N40" s="67"/>
      <c r="O40" s="111">
        <f>IF(N40=1,3,)</f>
        <v>0</v>
      </c>
      <c r="Q40" s="193" t="s">
        <v>64</v>
      </c>
      <c r="R40" s="193"/>
      <c r="S40" s="100" t="s">
        <v>58</v>
      </c>
      <c r="T40" s="20"/>
      <c r="U40" s="20"/>
      <c r="V40" s="20"/>
    </row>
    <row r="41" spans="1:22" ht="24" customHeight="1" thickBot="1" x14ac:dyDescent="0.2">
      <c r="A41" s="213"/>
      <c r="B41" s="57" t="s">
        <v>46</v>
      </c>
      <c r="C41" s="67"/>
      <c r="D41" s="68">
        <f>IF(C41=1,5,IF(C41=2,5,))</f>
        <v>0</v>
      </c>
      <c r="E41" s="188"/>
      <c r="F41" s="189"/>
      <c r="G41" s="190">
        <f>IF(E41=1,5,IF(E41=2,5,))</f>
        <v>0</v>
      </c>
      <c r="H41" s="191"/>
      <c r="I41" s="192"/>
      <c r="J41" s="67"/>
      <c r="K41" s="68">
        <f>IF(J41=1,5,IF(J41=2,5,))</f>
        <v>0</v>
      </c>
      <c r="L41" s="67"/>
      <c r="M41" s="68">
        <f>IF(L41=1,5,IF(L41=2,5,))</f>
        <v>0</v>
      </c>
      <c r="N41" s="67"/>
      <c r="O41" s="111">
        <f>IF(N41=1,5,IF(N41=2,5,))</f>
        <v>0</v>
      </c>
      <c r="Q41" s="193" t="s">
        <v>65</v>
      </c>
      <c r="R41" s="193"/>
      <c r="S41" s="98">
        <v>5</v>
      </c>
      <c r="T41" s="98">
        <v>5</v>
      </c>
      <c r="U41" s="20"/>
      <c r="V41" s="20"/>
    </row>
    <row r="42" spans="1:22" ht="24" customHeight="1" thickBot="1" x14ac:dyDescent="0.2">
      <c r="A42" s="213"/>
      <c r="B42" s="57" t="s">
        <v>48</v>
      </c>
      <c r="C42" s="67"/>
      <c r="D42" s="68">
        <f>IF(C42=1,5,IF(C42=2,4,))</f>
        <v>0</v>
      </c>
      <c r="E42" s="188"/>
      <c r="F42" s="189"/>
      <c r="G42" s="190">
        <f>IF(E42=1,5,IF(E42=2,4,))</f>
        <v>0</v>
      </c>
      <c r="H42" s="191"/>
      <c r="I42" s="192"/>
      <c r="J42" s="67"/>
      <c r="K42" s="68">
        <f>IF(J42=1,5,IF(J42=2,4,))</f>
        <v>0</v>
      </c>
      <c r="L42" s="67"/>
      <c r="M42" s="68">
        <f>IF(L42=1,5,IF(L42=2,4,))</f>
        <v>0</v>
      </c>
      <c r="N42" s="67"/>
      <c r="O42" s="111">
        <f>IF(N42=1,5,IF(N42=2,4,))</f>
        <v>0</v>
      </c>
      <c r="Q42" s="193" t="s">
        <v>66</v>
      </c>
      <c r="R42" s="193"/>
      <c r="S42" s="98">
        <v>5</v>
      </c>
      <c r="T42" s="98">
        <v>4</v>
      </c>
      <c r="U42" s="20"/>
      <c r="V42" s="20"/>
    </row>
    <row r="43" spans="1:22" ht="24" customHeight="1" thickBot="1" x14ac:dyDescent="0.2">
      <c r="A43" s="213"/>
      <c r="B43" s="57" t="s">
        <v>47</v>
      </c>
      <c r="C43" s="67"/>
      <c r="D43" s="68">
        <f>IF(C43=1,4,IF(C43=2,4,))</f>
        <v>0</v>
      </c>
      <c r="E43" s="188"/>
      <c r="F43" s="189"/>
      <c r="G43" s="190">
        <f>IF(E43=1,4,IF(E43=2,4,))</f>
        <v>0</v>
      </c>
      <c r="H43" s="191"/>
      <c r="I43" s="192"/>
      <c r="J43" s="67"/>
      <c r="K43" s="68">
        <f>IF(J43=1,4,IF(J43=2,4,))</f>
        <v>0</v>
      </c>
      <c r="L43" s="67"/>
      <c r="M43" s="68">
        <f>IF(L43=1,4,IF(L43=2,4,))</f>
        <v>0</v>
      </c>
      <c r="N43" s="67"/>
      <c r="O43" s="111">
        <f>IF(N43=1,4,IF(N43=2,4,))</f>
        <v>0</v>
      </c>
      <c r="Q43" s="193" t="s">
        <v>62</v>
      </c>
      <c r="R43" s="193"/>
      <c r="S43" s="97">
        <v>4</v>
      </c>
      <c r="T43" s="97">
        <v>4</v>
      </c>
      <c r="U43" s="20"/>
      <c r="V43" s="20"/>
    </row>
    <row r="44" spans="1:22" ht="58.15" customHeight="1" thickBot="1" x14ac:dyDescent="0.2">
      <c r="A44" s="213"/>
      <c r="B44" s="64" t="s">
        <v>121</v>
      </c>
      <c r="C44" s="67"/>
      <c r="D44" s="68">
        <f>IF(C44=1,3,IF(C44=2,2,))</f>
        <v>0</v>
      </c>
      <c r="E44" s="188"/>
      <c r="F44" s="189"/>
      <c r="G44" s="190">
        <f>IF(E44=1,3,IF(E44=2,2,))</f>
        <v>0</v>
      </c>
      <c r="H44" s="191"/>
      <c r="I44" s="192"/>
      <c r="J44" s="67"/>
      <c r="K44" s="68">
        <f>IF(J44=1,3,IF(J44=2,2,))</f>
        <v>0</v>
      </c>
      <c r="L44" s="67"/>
      <c r="M44" s="68">
        <f>IF(L44=1,3,IF(L44=2,2,))</f>
        <v>0</v>
      </c>
      <c r="N44" s="67"/>
      <c r="O44" s="111">
        <f>IF(N44=1,3,IF(N44=2,2,))</f>
        <v>0</v>
      </c>
      <c r="Q44" s="197" t="s">
        <v>67</v>
      </c>
      <c r="R44" s="197"/>
      <c r="S44" s="98">
        <v>3</v>
      </c>
      <c r="T44" s="98">
        <v>2</v>
      </c>
      <c r="U44" s="20"/>
      <c r="V44" s="20"/>
    </row>
    <row r="45" spans="1:22" ht="58.15" customHeight="1" thickBot="1" x14ac:dyDescent="0.2">
      <c r="A45" s="213"/>
      <c r="B45" s="65" t="s">
        <v>122</v>
      </c>
      <c r="C45" s="67"/>
      <c r="D45" s="68">
        <f>IF(C45=1,4,IF(C45=2,3,))</f>
        <v>0</v>
      </c>
      <c r="E45" s="188"/>
      <c r="F45" s="189"/>
      <c r="G45" s="190">
        <f>IF(E45=1,4,IF(E45=2,3,))</f>
        <v>0</v>
      </c>
      <c r="H45" s="191"/>
      <c r="I45" s="192"/>
      <c r="J45" s="67"/>
      <c r="K45" s="68">
        <f>IF(J45=1,4,IF(J45=2,3,))</f>
        <v>0</v>
      </c>
      <c r="L45" s="67"/>
      <c r="M45" s="68">
        <f>IF(L45=1,4,IF(L45=2,3,))</f>
        <v>0</v>
      </c>
      <c r="N45" s="67"/>
      <c r="O45" s="111">
        <f>IF(N45=1,4,IF(N45=2,3,))</f>
        <v>0</v>
      </c>
      <c r="Q45" s="197" t="s">
        <v>61</v>
      </c>
      <c r="R45" s="197"/>
      <c r="S45" s="99">
        <v>4</v>
      </c>
      <c r="T45" s="98">
        <v>3</v>
      </c>
      <c r="U45" s="20"/>
      <c r="V45" s="20"/>
    </row>
    <row r="46" spans="1:22" ht="48.75" thickBot="1" x14ac:dyDescent="0.2">
      <c r="A46" s="213"/>
      <c r="B46" s="65" t="s">
        <v>111</v>
      </c>
      <c r="C46" s="67"/>
      <c r="D46" s="68">
        <f>IF(C46=1,4,IF(C46=2,3,))</f>
        <v>0</v>
      </c>
      <c r="E46" s="188"/>
      <c r="F46" s="189"/>
      <c r="G46" s="190">
        <f>IF(E46=1,4,IF(E46=2,3,))</f>
        <v>0</v>
      </c>
      <c r="H46" s="191"/>
      <c r="I46" s="192"/>
      <c r="J46" s="67"/>
      <c r="K46" s="68">
        <f>IF(J46=1,4,IF(J46=2,3,))</f>
        <v>0</v>
      </c>
      <c r="L46" s="67"/>
      <c r="M46" s="68">
        <f>IF(L46=1,4,IF(L46=2,3,))</f>
        <v>0</v>
      </c>
      <c r="N46" s="67"/>
      <c r="O46" s="111">
        <f>IF(N46=1,4,IF(N46=2,3,))</f>
        <v>0</v>
      </c>
      <c r="Q46" s="197"/>
      <c r="R46" s="197"/>
      <c r="S46" s="98" t="s">
        <v>44</v>
      </c>
      <c r="T46" s="98" t="s">
        <v>44</v>
      </c>
      <c r="U46" s="20"/>
      <c r="V46" s="20"/>
    </row>
    <row r="47" spans="1:22" ht="27.75" thickBot="1" x14ac:dyDescent="0.2">
      <c r="A47" s="213"/>
      <c r="B47" s="57" t="s">
        <v>52</v>
      </c>
      <c r="C47" s="67"/>
      <c r="D47" s="68">
        <f>IF(C47=1,5,)</f>
        <v>0</v>
      </c>
      <c r="E47" s="188"/>
      <c r="F47" s="189"/>
      <c r="G47" s="190">
        <f>IF(E47=1,5,)</f>
        <v>0</v>
      </c>
      <c r="H47" s="191"/>
      <c r="I47" s="192"/>
      <c r="J47" s="67"/>
      <c r="K47" s="68">
        <f>IF(J47=1,5,)</f>
        <v>0</v>
      </c>
      <c r="L47" s="67"/>
      <c r="M47" s="68">
        <f>IF(L47=1,5,)</f>
        <v>0</v>
      </c>
      <c r="N47" s="67"/>
      <c r="O47" s="111">
        <f>IF(N47=1,5,)</f>
        <v>0</v>
      </c>
      <c r="Q47" s="197" t="s">
        <v>68</v>
      </c>
      <c r="R47" s="197"/>
      <c r="S47" s="98">
        <v>5</v>
      </c>
      <c r="T47" s="20"/>
      <c r="U47" s="20"/>
      <c r="V47" s="20"/>
    </row>
    <row r="48" spans="1:22" ht="17.25" x14ac:dyDescent="0.15">
      <c r="A48" s="213"/>
      <c r="B48" s="200" t="s">
        <v>112</v>
      </c>
      <c r="C48" s="74"/>
      <c r="D48" s="4">
        <f>MAX(D35,D37:D45,D47)</f>
        <v>0</v>
      </c>
      <c r="E48" s="202"/>
      <c r="F48" s="203"/>
      <c r="G48" s="204">
        <f>MAX(G35,G37:G45,G47)</f>
        <v>0</v>
      </c>
      <c r="H48" s="205"/>
      <c r="I48" s="206"/>
      <c r="J48" s="74"/>
      <c r="K48" s="4">
        <f>MAX(K35,K37:K45,K47)</f>
        <v>0</v>
      </c>
      <c r="L48" s="74"/>
      <c r="M48" s="4">
        <f>MAX(M35,M37:M45,M47)</f>
        <v>0</v>
      </c>
      <c r="N48" s="74"/>
      <c r="O48" s="4">
        <f>MAX(O35,O37:O45,O47)</f>
        <v>0</v>
      </c>
      <c r="Q48"/>
      <c r="R48"/>
      <c r="S48"/>
      <c r="T48"/>
      <c r="U48"/>
    </row>
    <row r="49" spans="1:21" ht="18" thickBot="1" x14ac:dyDescent="0.2">
      <c r="A49" s="214"/>
      <c r="B49" s="201"/>
      <c r="C49" s="76"/>
      <c r="D49" s="42">
        <f>IF(C36&gt;=1,"S",IF(OR(C37=1,C37=2),"S",IF(C38&gt;=1,"S",IF(C39&gt;=1,"S",IF(C40&gt;=1,"S",IF(C46&gt;=1,"S",))))))</f>
        <v>0</v>
      </c>
      <c r="E49" s="207"/>
      <c r="F49" s="208"/>
      <c r="G49" s="209">
        <f>IF(E36&gt;=1,"S",IF(OR(E37=1,E37=2),"S",IF(E38&gt;=1,"S",IF(E39&gt;=1,"S",IF(E40&gt;=1,"S",IF(E46&gt;=1,"S",))))))</f>
        <v>0</v>
      </c>
      <c r="H49" s="210"/>
      <c r="I49" s="211"/>
      <c r="J49" s="76"/>
      <c r="K49" s="42">
        <f>IF(J36&gt;=1,"S",IF(OR(J37=1,J37=2),"S",IF(J38&gt;=1,"S",IF(J39&gt;=1,"S",IF(J40&gt;=1,"S",IF(J46&gt;=1,"S",))))))</f>
        <v>0</v>
      </c>
      <c r="L49" s="76"/>
      <c r="M49" s="42">
        <f>IF(L36&gt;=1,"S",IF(OR(L37=1,L37=2),"S",IF(L38&gt;=1,"S",IF(L39&gt;=1,"S",IF(L40&gt;=1,"S",IF(L46&gt;=1,"S",))))))</f>
        <v>0</v>
      </c>
      <c r="N49" s="76"/>
      <c r="O49" s="42">
        <f>IF(N36&gt;=1,"S",IF(OR(N37=1,N37=2),"S",IF(N38&gt;=1,"S",IF(N39&gt;=1,"S",IF(N40&gt;=1,"S",IF(N46&gt;=1,"S",))))))</f>
        <v>0</v>
      </c>
      <c r="Q49"/>
      <c r="R49"/>
      <c r="S49"/>
      <c r="T49"/>
      <c r="U49"/>
    </row>
    <row r="50" spans="1:21" ht="19.5" thickBot="1" x14ac:dyDescent="0.2">
      <c r="A50" s="47" t="s">
        <v>72</v>
      </c>
      <c r="B50" s="75" t="s">
        <v>97</v>
      </c>
      <c r="C50" s="78"/>
      <c r="D50" s="68" t="str">
        <f>IF(C50="","",IF(C50&lt;50,3,IF(AND(C50&gt;=50,C50&lt;150),2,IF(C50&gt;=150,1))))</f>
        <v/>
      </c>
      <c r="E50" s="218"/>
      <c r="F50" s="219"/>
      <c r="G50" s="190" t="str">
        <f>IF(E50="","",IF(E50&lt;50,3,IF(AND(E50&gt;=50,E50&lt;150),2,IF(E50&gt;=150,1))))</f>
        <v/>
      </c>
      <c r="H50" s="191"/>
      <c r="I50" s="192"/>
      <c r="J50" s="78"/>
      <c r="K50" s="68" t="str">
        <f>IF(J50="","",IF(J50&lt;50,3,IF(AND(J50&gt;=50,J50&lt;150),2,IF(J50&gt;=150,1))))</f>
        <v/>
      </c>
      <c r="L50" s="78"/>
      <c r="M50" s="68" t="str">
        <f>IF(L50="","",IF(L50&lt;50,3,IF(AND(L50&gt;=50,L50&lt;150),2,IF(L50&gt;=150,1))))</f>
        <v/>
      </c>
      <c r="N50" s="78"/>
      <c r="O50" s="111" t="str">
        <f>IF(N50="","",IF(N50&lt;50,3,IF(AND(N50&gt;=50,N50&lt;150),2,IF(N50&gt;=150,1))))</f>
        <v/>
      </c>
      <c r="Q50"/>
      <c r="R50"/>
      <c r="S50"/>
      <c r="T50"/>
      <c r="U50"/>
    </row>
    <row r="51" spans="1:21" ht="6" customHeight="1" thickBot="1" x14ac:dyDescent="0.2">
      <c r="A51" s="57"/>
      <c r="B51" s="58"/>
      <c r="C51" s="77"/>
      <c r="D51" s="69"/>
      <c r="E51" s="220"/>
      <c r="F51" s="220"/>
      <c r="G51" s="221"/>
      <c r="H51" s="221"/>
      <c r="I51" s="221"/>
      <c r="J51" s="77"/>
      <c r="K51" s="69"/>
      <c r="L51" s="77"/>
      <c r="M51" s="69"/>
      <c r="N51" s="77"/>
      <c r="O51" s="70"/>
      <c r="Q51"/>
      <c r="R51"/>
      <c r="S51"/>
      <c r="T51"/>
      <c r="U51"/>
    </row>
    <row r="52" spans="1:21" ht="24" customHeight="1" thickBot="1" x14ac:dyDescent="0.2">
      <c r="A52" s="198" t="s">
        <v>73</v>
      </c>
      <c r="B52" s="35" t="s">
        <v>113</v>
      </c>
      <c r="C52" s="108"/>
      <c r="D52" s="113"/>
      <c r="E52" s="164"/>
      <c r="F52" s="199"/>
      <c r="G52" s="199"/>
      <c r="H52" s="199"/>
      <c r="I52" s="165"/>
      <c r="J52" s="108"/>
      <c r="K52" s="72"/>
      <c r="L52" s="108"/>
      <c r="M52" s="72"/>
      <c r="N52" s="110"/>
      <c r="O52" s="72"/>
      <c r="Q52" s="16"/>
      <c r="R52" s="16"/>
      <c r="S52" s="215"/>
      <c r="T52" s="215"/>
      <c r="U52"/>
    </row>
    <row r="53" spans="1:21" ht="24" customHeight="1" thickBot="1" x14ac:dyDescent="0.2">
      <c r="A53" s="198"/>
      <c r="B53" s="89" t="s">
        <v>114</v>
      </c>
      <c r="C53" s="108"/>
      <c r="D53" s="113"/>
      <c r="E53" s="164"/>
      <c r="F53" s="199"/>
      <c r="G53" s="199"/>
      <c r="H53" s="199"/>
      <c r="I53" s="199"/>
      <c r="J53" s="108"/>
      <c r="K53" s="72"/>
      <c r="L53" s="108"/>
      <c r="M53" s="72"/>
      <c r="N53" s="108"/>
      <c r="O53" s="72"/>
      <c r="Q53" s="16"/>
      <c r="R53" s="16"/>
      <c r="S53" s="215"/>
      <c r="T53" s="215"/>
      <c r="U53"/>
    </row>
    <row r="54" spans="1:21" ht="24" customHeight="1" thickBot="1" x14ac:dyDescent="0.2">
      <c r="A54" s="198"/>
      <c r="B54" s="89" t="s">
        <v>150</v>
      </c>
      <c r="C54" s="112"/>
      <c r="D54" s="71"/>
      <c r="E54" s="216"/>
      <c r="F54" s="217"/>
      <c r="G54" s="217"/>
      <c r="H54" s="217"/>
      <c r="I54" s="217"/>
      <c r="J54" s="112" t="s">
        <v>140</v>
      </c>
      <c r="K54" s="73"/>
      <c r="L54" s="112" t="s">
        <v>140</v>
      </c>
      <c r="M54" s="73"/>
      <c r="N54" s="112" t="s">
        <v>140</v>
      </c>
      <c r="O54" s="73"/>
      <c r="Q54" s="16"/>
      <c r="R54" s="16"/>
      <c r="S54" s="215"/>
      <c r="T54" s="215"/>
      <c r="U54"/>
    </row>
    <row r="55" spans="1:21" ht="24" customHeight="1" thickBot="1" x14ac:dyDescent="0.2">
      <c r="A55" s="198"/>
      <c r="B55" s="89" t="s">
        <v>115</v>
      </c>
      <c r="C55" s="108"/>
      <c r="D55" s="72"/>
      <c r="E55" s="164"/>
      <c r="F55" s="199"/>
      <c r="G55" s="110"/>
      <c r="H55" s="110"/>
      <c r="I55" s="110"/>
      <c r="J55" s="108"/>
      <c r="K55" s="113"/>
      <c r="L55" s="108"/>
      <c r="M55" s="113"/>
      <c r="N55" s="108"/>
      <c r="O55" s="113"/>
      <c r="Q55" s="16"/>
      <c r="R55" s="16"/>
      <c r="S55" s="215"/>
      <c r="T55" s="215"/>
      <c r="U55"/>
    </row>
    <row r="56" spans="1:21" ht="14.25" thickBo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 s="16"/>
      <c r="O56" s="16"/>
      <c r="P56" s="16"/>
      <c r="Q56" s="16"/>
      <c r="R56" s="16"/>
      <c r="S56"/>
    </row>
    <row r="57" spans="1:21" ht="14.25" thickBot="1" x14ac:dyDescent="0.2">
      <c r="A57"/>
      <c r="B57" s="93"/>
      <c r="C57" t="s">
        <v>101</v>
      </c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21" ht="13.5" x14ac:dyDescent="0.15">
      <c r="A58"/>
      <c r="B58"/>
      <c r="C58" t="s">
        <v>107</v>
      </c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</sheetData>
  <mergeCells count="106">
    <mergeCell ref="S55:T55"/>
    <mergeCell ref="S52:T52"/>
    <mergeCell ref="E53:F53"/>
    <mergeCell ref="G53:I53"/>
    <mergeCell ref="S53:T53"/>
    <mergeCell ref="E54:F54"/>
    <mergeCell ref="G54:I54"/>
    <mergeCell ref="S54:T54"/>
    <mergeCell ref="E50:F50"/>
    <mergeCell ref="G50:I50"/>
    <mergeCell ref="E51:F51"/>
    <mergeCell ref="G51:I51"/>
    <mergeCell ref="A52:A55"/>
    <mergeCell ref="E52:F52"/>
    <mergeCell ref="G52:I52"/>
    <mergeCell ref="E55:F55"/>
    <mergeCell ref="E47:F47"/>
    <mergeCell ref="G47:I47"/>
    <mergeCell ref="Q47:R47"/>
    <mergeCell ref="B48:B49"/>
    <mergeCell ref="E48:F48"/>
    <mergeCell ref="G48:I48"/>
    <mergeCell ref="E49:F49"/>
    <mergeCell ref="G49:I49"/>
    <mergeCell ref="A35:A49"/>
    <mergeCell ref="E45:F45"/>
    <mergeCell ref="G45:I45"/>
    <mergeCell ref="Q45:R45"/>
    <mergeCell ref="E46:F46"/>
    <mergeCell ref="G46:I46"/>
    <mergeCell ref="Q46:R46"/>
    <mergeCell ref="E43:F43"/>
    <mergeCell ref="G43:I43"/>
    <mergeCell ref="Q43:R43"/>
    <mergeCell ref="E44:F44"/>
    <mergeCell ref="G44:I44"/>
    <mergeCell ref="Q44:R44"/>
    <mergeCell ref="E41:F41"/>
    <mergeCell ref="G41:I41"/>
    <mergeCell ref="Q41:R41"/>
    <mergeCell ref="E42:F42"/>
    <mergeCell ref="G42:I42"/>
    <mergeCell ref="Q42:R42"/>
    <mergeCell ref="E39:F39"/>
    <mergeCell ref="G39:I39"/>
    <mergeCell ref="Q39:R39"/>
    <mergeCell ref="E40:F40"/>
    <mergeCell ref="G40:I40"/>
    <mergeCell ref="Q40:R40"/>
    <mergeCell ref="E37:F37"/>
    <mergeCell ref="G37:I37"/>
    <mergeCell ref="Q37:R37"/>
    <mergeCell ref="E38:F38"/>
    <mergeCell ref="G38:I38"/>
    <mergeCell ref="Q38:R38"/>
    <mergeCell ref="E34:F34"/>
    <mergeCell ref="G34:I34"/>
    <mergeCell ref="Q34:R34"/>
    <mergeCell ref="E35:F35"/>
    <mergeCell ref="G35:I35"/>
    <mergeCell ref="Q35:R35"/>
    <mergeCell ref="E36:F36"/>
    <mergeCell ref="G36:I36"/>
    <mergeCell ref="Q36:R36"/>
    <mergeCell ref="U6:U9"/>
    <mergeCell ref="J7:O7"/>
    <mergeCell ref="P7:P8"/>
    <mergeCell ref="Q7:R8"/>
    <mergeCell ref="N8:O8"/>
    <mergeCell ref="A33:B33"/>
    <mergeCell ref="C33:D33"/>
    <mergeCell ref="E33:I33"/>
    <mergeCell ref="J33:K33"/>
    <mergeCell ref="L33:M33"/>
    <mergeCell ref="N33:O33"/>
    <mergeCell ref="A16:U16"/>
    <mergeCell ref="A18:F18"/>
    <mergeCell ref="H18:M18"/>
    <mergeCell ref="O18:U18"/>
    <mergeCell ref="A19:F26"/>
    <mergeCell ref="H19:M26"/>
    <mergeCell ref="O19:U26"/>
    <mergeCell ref="R3:S3"/>
    <mergeCell ref="D4:G4"/>
    <mergeCell ref="I4:J4"/>
    <mergeCell ref="K4:L4"/>
    <mergeCell ref="M4:O4"/>
    <mergeCell ref="P4:Q4"/>
    <mergeCell ref="R4:S4"/>
    <mergeCell ref="G6:G8"/>
    <mergeCell ref="H6:H8"/>
    <mergeCell ref="I6:I8"/>
    <mergeCell ref="J6:R6"/>
    <mergeCell ref="S6:T8"/>
    <mergeCell ref="N2:P2"/>
    <mergeCell ref="D3:G3"/>
    <mergeCell ref="I3:J3"/>
    <mergeCell ref="K3:L3"/>
    <mergeCell ref="M3:O3"/>
    <mergeCell ref="P3:Q3"/>
    <mergeCell ref="A6:A9"/>
    <mergeCell ref="B6:B9"/>
    <mergeCell ref="C6:C9"/>
    <mergeCell ref="D6:D9"/>
    <mergeCell ref="E6:E8"/>
    <mergeCell ref="F6:F8"/>
  </mergeCells>
  <phoneticPr fontId="1"/>
  <conditionalFormatting sqref="T10:T14">
    <cfRule type="colorScale" priority="10">
      <colorScale>
        <cfvo type="num" val="0"/>
        <cfvo type="num" val="3"/>
        <cfvo type="num" val="5"/>
        <color theme="0"/>
        <color rgb="FFFF6600"/>
        <color rgb="FFFF0000"/>
      </colorScale>
    </cfRule>
  </conditionalFormatting>
  <conditionalFormatting sqref="H10:H14">
    <cfRule type="colorScale" priority="9">
      <colorScale>
        <cfvo type="num" val="0"/>
        <cfvo type="num" val="3"/>
        <cfvo type="num" val="5"/>
        <color theme="0"/>
        <color rgb="FFFF6600"/>
        <color rgb="FFFF0000"/>
      </colorScale>
    </cfRule>
  </conditionalFormatting>
  <conditionalFormatting sqref="I10:J14">
    <cfRule type="containsText" dxfId="1" priority="8" operator="containsText" text="S">
      <formula>NOT(ISERROR(SEARCH("S",I10)))</formula>
    </cfRule>
  </conditionalFormatting>
  <conditionalFormatting sqref="D35:D47">
    <cfRule type="colorScale" priority="7">
      <colorScale>
        <cfvo type="num" val="0.1"/>
        <cfvo type="max"/>
        <color rgb="FFFCFCFF"/>
        <color rgb="FFF8696B"/>
      </colorScale>
    </cfRule>
  </conditionalFormatting>
  <conditionalFormatting sqref="K35:K47 M35:M47 O35:O47">
    <cfRule type="colorScale" priority="6">
      <colorScale>
        <cfvo type="num" val="0.1"/>
        <cfvo type="max"/>
        <color rgb="FFFCFCFF"/>
        <color rgb="FFF8696B"/>
      </colorScale>
    </cfRule>
  </conditionalFormatting>
  <conditionalFormatting sqref="G35:G47">
    <cfRule type="colorScale" priority="11">
      <colorScale>
        <cfvo type="num" val="0.1"/>
        <cfvo type="max"/>
        <color rgb="FFFCFCFF"/>
        <color rgb="FFF8696B"/>
      </colorScale>
    </cfRule>
  </conditionalFormatting>
  <conditionalFormatting sqref="D48">
    <cfRule type="colorScale" priority="5">
      <colorScale>
        <cfvo type="num" val="0.1"/>
        <cfvo type="max"/>
        <color rgb="FFFCFCFF"/>
        <color rgb="FFF8696B"/>
      </colorScale>
    </cfRule>
  </conditionalFormatting>
  <conditionalFormatting sqref="G48">
    <cfRule type="colorScale" priority="4">
      <colorScale>
        <cfvo type="num" val="0.1"/>
        <cfvo type="max"/>
        <color rgb="FFFCFCFF"/>
        <color rgb="FFF8696B"/>
      </colorScale>
    </cfRule>
  </conditionalFormatting>
  <conditionalFormatting sqref="K48">
    <cfRule type="colorScale" priority="3">
      <colorScale>
        <cfvo type="num" val="0.1"/>
        <cfvo type="max"/>
        <color rgb="FFFCFCFF"/>
        <color rgb="FFF8696B"/>
      </colorScale>
    </cfRule>
  </conditionalFormatting>
  <conditionalFormatting sqref="M48">
    <cfRule type="colorScale" priority="2">
      <colorScale>
        <cfvo type="num" val="0.1"/>
        <cfvo type="max"/>
        <color rgb="FFFCFCFF"/>
        <color rgb="FFF8696B"/>
      </colorScale>
    </cfRule>
  </conditionalFormatting>
  <conditionalFormatting sqref="O48">
    <cfRule type="colorScale" priority="1">
      <colorScale>
        <cfvo type="num" val="0.1"/>
        <cfvo type="max"/>
        <color rgb="FFFCFCFF"/>
        <color rgb="FFF8696B"/>
      </colorScale>
    </cfRule>
  </conditionalFormatting>
  <dataValidations count="5">
    <dataValidation type="list" allowBlank="1" showInputMessage="1" showErrorMessage="1" sqref="C54 J54 L54 N54 E54" xr:uid="{31AD93E5-E014-449E-AD39-42862F85C308}">
      <formula1>"有機1種,有機2種,特化2類,特化3類,　"</formula1>
    </dataValidation>
    <dataValidation type="list" allowBlank="1" showInputMessage="1" showErrorMessage="1" sqref="C52 J52 L52 N52" xr:uid="{FD26AB0F-0C0B-44CB-A1DA-A4CF5C9E4192}">
      <formula1>"1類,2類,3類,4類,5類,6類"</formula1>
    </dataValidation>
    <dataValidation type="list" allowBlank="1" showInputMessage="1" showErrorMessage="1" sqref="G55:I55 K55 M55 O55" xr:uid="{D8D1CD57-5C3B-4B89-A3B9-1C72BD94E495}">
      <formula1>"１種，2種"</formula1>
    </dataValidation>
    <dataValidation type="list" allowBlank="1" showInputMessage="1" showErrorMessage="1" sqref="C53 L53 N53 J53 E53" xr:uid="{FBD49CFF-330A-4FF5-8512-5DFC7CE55E42}">
      <formula1>"劇物,毒物"</formula1>
    </dataValidation>
    <dataValidation type="list" allowBlank="1" showInputMessage="1" showErrorMessage="1" sqref="C55 N55 J55 L55 E55" xr:uid="{AAFD5C30-C8AB-47DE-A210-14682144C99D}">
      <formula1>"１種,2種"</formula1>
    </dataValidation>
  </dataValidations>
  <pageMargins left="0.39370078740157483" right="0.47244094488188981" top="0.35433070866141736" bottom="0.31496062992125984" header="0.31496062992125984" footer="0.31496062992125984"/>
  <pageSetup paperSize="9" scale="70" fitToHeight="2" orientation="landscape" r:id="rId1"/>
  <rowBreaks count="1" manualBreakCount="1">
    <brk id="28" max="21" man="1"/>
  </rowBreaks>
  <ignoredErrors>
    <ignoredError sqref="S10 S11:S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N39"/>
  <sheetViews>
    <sheetView topLeftCell="A10" workbookViewId="0">
      <selection activeCell="G18" sqref="G18"/>
    </sheetView>
  </sheetViews>
  <sheetFormatPr defaultColWidth="8.875" defaultRowHeight="13.5" x14ac:dyDescent="0.15"/>
  <cols>
    <col min="1" max="1" width="3.875" customWidth="1"/>
    <col min="2" max="2" width="21.75" customWidth="1"/>
    <col min="3" max="3" width="42.25" customWidth="1"/>
    <col min="10" max="10" width="40" customWidth="1"/>
    <col min="11" max="14" width="4.875" customWidth="1"/>
  </cols>
  <sheetData>
    <row r="1" spans="1:14" x14ac:dyDescent="0.15">
      <c r="B1" t="s">
        <v>96</v>
      </c>
    </row>
    <row r="2" spans="1:14" ht="81" x14ac:dyDescent="0.15">
      <c r="A2" s="17">
        <v>1</v>
      </c>
      <c r="B2" s="14" t="s">
        <v>76</v>
      </c>
      <c r="C2" s="14" t="s">
        <v>71</v>
      </c>
    </row>
    <row r="3" spans="1:14" ht="27" x14ac:dyDescent="0.15">
      <c r="A3" s="17"/>
      <c r="B3" s="17"/>
      <c r="C3" s="14" t="s">
        <v>79</v>
      </c>
    </row>
    <row r="4" spans="1:14" x14ac:dyDescent="0.15">
      <c r="A4" s="17"/>
      <c r="B4" s="17"/>
      <c r="C4" s="14"/>
    </row>
    <row r="5" spans="1:14" ht="27" x14ac:dyDescent="0.15">
      <c r="A5" s="17">
        <v>2</v>
      </c>
      <c r="B5" s="14" t="s">
        <v>77</v>
      </c>
      <c r="C5" s="14" t="s">
        <v>124</v>
      </c>
    </row>
    <row r="6" spans="1:14" x14ac:dyDescent="0.15">
      <c r="A6" s="17"/>
      <c r="B6" s="17"/>
      <c r="C6" s="17"/>
    </row>
    <row r="7" spans="1:14" x14ac:dyDescent="0.15">
      <c r="A7" s="17">
        <v>3</v>
      </c>
      <c r="B7" s="14" t="s">
        <v>78</v>
      </c>
      <c r="C7" s="103" t="s">
        <v>123</v>
      </c>
    </row>
    <row r="8" spans="1:14" x14ac:dyDescent="0.15">
      <c r="A8" s="17"/>
      <c r="B8" s="17"/>
      <c r="C8" s="17"/>
    </row>
    <row r="9" spans="1:14" x14ac:dyDescent="0.15">
      <c r="A9" s="17">
        <v>4</v>
      </c>
      <c r="B9" s="17" t="s">
        <v>80</v>
      </c>
      <c r="C9" s="17" t="s">
        <v>81</v>
      </c>
    </row>
    <row r="14" spans="1:14" x14ac:dyDescent="0.15">
      <c r="B14" t="s">
        <v>92</v>
      </c>
    </row>
    <row r="15" spans="1:14" x14ac:dyDescent="0.15">
      <c r="B15" t="s">
        <v>125</v>
      </c>
      <c r="K15" s="8"/>
      <c r="L15" s="8"/>
      <c r="M15" s="8"/>
      <c r="N15" s="8"/>
    </row>
    <row r="16" spans="1:14" ht="36" x14ac:dyDescent="0.15">
      <c r="B16" s="17" t="s">
        <v>128</v>
      </c>
      <c r="C16" s="7" t="s">
        <v>42</v>
      </c>
    </row>
    <row r="17" spans="1:12" ht="48" x14ac:dyDescent="0.15">
      <c r="B17" s="17" t="s">
        <v>95</v>
      </c>
      <c r="C17" s="7" t="s">
        <v>41</v>
      </c>
    </row>
    <row r="18" spans="1:12" ht="72" x14ac:dyDescent="0.15">
      <c r="B18" s="17" t="s">
        <v>94</v>
      </c>
      <c r="C18" s="7" t="s">
        <v>40</v>
      </c>
    </row>
    <row r="19" spans="1:12" ht="24" x14ac:dyDescent="0.15">
      <c r="B19" s="17" t="s">
        <v>93</v>
      </c>
      <c r="C19" s="7" t="s">
        <v>39</v>
      </c>
    </row>
    <row r="20" spans="1:12" ht="48" x14ac:dyDescent="0.15">
      <c r="B20" s="17" t="s">
        <v>127</v>
      </c>
      <c r="C20" s="19" t="s">
        <v>38</v>
      </c>
    </row>
    <row r="21" spans="1:12" ht="84" x14ac:dyDescent="0.15">
      <c r="B21" s="17" t="s">
        <v>126</v>
      </c>
      <c r="C21" s="7" t="s">
        <v>43</v>
      </c>
    </row>
    <row r="23" spans="1:12" x14ac:dyDescent="0.15">
      <c r="C23" s="22" t="s">
        <v>33</v>
      </c>
      <c r="D23" s="22"/>
      <c r="E23" s="22"/>
      <c r="F23" s="22"/>
      <c r="G23" s="22"/>
      <c r="H23" s="26"/>
      <c r="I23" s="26"/>
      <c r="J23" s="26"/>
      <c r="K23" s="26"/>
      <c r="L23" s="26"/>
    </row>
    <row r="24" spans="1:12" x14ac:dyDescent="0.15">
      <c r="B24" s="9"/>
      <c r="C24" s="9">
        <v>1</v>
      </c>
      <c r="D24" s="9">
        <v>2</v>
      </c>
      <c r="E24" s="9">
        <v>3</v>
      </c>
      <c r="F24" s="9">
        <v>4</v>
      </c>
      <c r="G24" s="18">
        <v>5</v>
      </c>
      <c r="H24" s="27"/>
      <c r="I24" s="15"/>
      <c r="J24" s="16"/>
      <c r="K24" s="16"/>
      <c r="L24" s="16"/>
    </row>
    <row r="25" spans="1:12" x14ac:dyDescent="0.15">
      <c r="A25" s="222" t="s">
        <v>32</v>
      </c>
      <c r="B25" s="9">
        <v>1</v>
      </c>
      <c r="C25" s="10">
        <f t="shared" ref="C25:G29" si="0">$B25+C$24</f>
        <v>2</v>
      </c>
      <c r="D25" s="10">
        <f t="shared" si="0"/>
        <v>3</v>
      </c>
      <c r="E25" s="11">
        <f t="shared" si="0"/>
        <v>4</v>
      </c>
      <c r="F25" s="11">
        <f t="shared" si="0"/>
        <v>5</v>
      </c>
      <c r="G25" s="23">
        <f t="shared" si="0"/>
        <v>6</v>
      </c>
      <c r="H25" s="27"/>
      <c r="I25" s="15"/>
      <c r="J25" s="16"/>
      <c r="K25" s="16"/>
      <c r="L25" s="16"/>
    </row>
    <row r="26" spans="1:12" x14ac:dyDescent="0.15">
      <c r="A26" s="222"/>
      <c r="B26" s="9">
        <v>2</v>
      </c>
      <c r="C26" s="10">
        <f t="shared" si="0"/>
        <v>3</v>
      </c>
      <c r="D26" s="11">
        <f t="shared" si="0"/>
        <v>4</v>
      </c>
      <c r="E26" s="11">
        <f t="shared" si="0"/>
        <v>5</v>
      </c>
      <c r="F26" s="12">
        <f t="shared" si="0"/>
        <v>6</v>
      </c>
      <c r="G26" s="23">
        <f t="shared" si="0"/>
        <v>7</v>
      </c>
      <c r="H26" s="27"/>
      <c r="I26" s="15"/>
      <c r="J26" s="16"/>
      <c r="K26" s="16"/>
      <c r="L26" s="16"/>
    </row>
    <row r="27" spans="1:12" x14ac:dyDescent="0.15">
      <c r="A27" s="222"/>
      <c r="B27" s="9">
        <v>3</v>
      </c>
      <c r="C27" s="11">
        <f t="shared" si="0"/>
        <v>4</v>
      </c>
      <c r="D27" s="11">
        <f t="shared" si="0"/>
        <v>5</v>
      </c>
      <c r="E27" s="12">
        <f t="shared" si="0"/>
        <v>6</v>
      </c>
      <c r="F27" s="12">
        <f t="shared" si="0"/>
        <v>7</v>
      </c>
      <c r="G27" s="24">
        <f t="shared" si="0"/>
        <v>8</v>
      </c>
      <c r="H27" s="27"/>
      <c r="I27" s="15"/>
      <c r="J27" s="16"/>
      <c r="K27" s="16"/>
      <c r="L27" s="16"/>
    </row>
    <row r="28" spans="1:12" x14ac:dyDescent="0.15">
      <c r="A28" s="222"/>
      <c r="B28" s="9">
        <v>4</v>
      </c>
      <c r="C28" s="11">
        <f t="shared" si="0"/>
        <v>5</v>
      </c>
      <c r="D28" s="12">
        <f t="shared" si="0"/>
        <v>6</v>
      </c>
      <c r="E28" s="12">
        <f t="shared" si="0"/>
        <v>7</v>
      </c>
      <c r="F28" s="13">
        <f t="shared" si="0"/>
        <v>8</v>
      </c>
      <c r="G28" s="24">
        <f t="shared" si="0"/>
        <v>9</v>
      </c>
      <c r="H28" s="27"/>
      <c r="I28" s="15"/>
      <c r="J28" s="16"/>
      <c r="K28" s="16"/>
      <c r="L28" s="16"/>
    </row>
    <row r="29" spans="1:12" x14ac:dyDescent="0.15">
      <c r="A29" s="222"/>
      <c r="B29" s="9">
        <v>5</v>
      </c>
      <c r="C29" s="12">
        <f t="shared" si="0"/>
        <v>6</v>
      </c>
      <c r="D29" s="12">
        <f t="shared" si="0"/>
        <v>7</v>
      </c>
      <c r="E29" s="13">
        <f t="shared" si="0"/>
        <v>8</v>
      </c>
      <c r="F29" s="13">
        <f t="shared" si="0"/>
        <v>9</v>
      </c>
      <c r="G29" s="25">
        <f t="shared" si="0"/>
        <v>10</v>
      </c>
      <c r="H29" s="27"/>
      <c r="I29" s="15"/>
      <c r="J29" s="16"/>
      <c r="K29" s="16"/>
      <c r="L29" s="16"/>
    </row>
    <row r="30" spans="1:12" x14ac:dyDescent="0.15">
      <c r="H30" s="16"/>
      <c r="I30" s="16"/>
      <c r="J30" s="16"/>
      <c r="K30" s="16"/>
      <c r="L30" s="16"/>
    </row>
    <row r="31" spans="1:12" x14ac:dyDescent="0.15">
      <c r="H31" s="16"/>
      <c r="I31" s="16"/>
      <c r="J31" s="16"/>
      <c r="K31" s="16"/>
      <c r="L31" s="16"/>
    </row>
    <row r="32" spans="1:12" x14ac:dyDescent="0.15">
      <c r="C32" t="s">
        <v>34</v>
      </c>
      <c r="H32" s="16"/>
      <c r="I32" s="16"/>
      <c r="J32" s="16"/>
      <c r="K32" s="16"/>
      <c r="L32" s="16"/>
    </row>
    <row r="33" spans="1:12" x14ac:dyDescent="0.15">
      <c r="C33" s="22" t="s">
        <v>35</v>
      </c>
      <c r="D33" s="22"/>
      <c r="E33" s="22"/>
      <c r="F33" s="22"/>
      <c r="G33" s="22"/>
      <c r="H33" s="26"/>
      <c r="I33" s="26"/>
      <c r="J33" s="26"/>
      <c r="K33" s="26"/>
      <c r="L33" s="26"/>
    </row>
    <row r="34" spans="1:12" x14ac:dyDescent="0.15">
      <c r="B34" s="9"/>
      <c r="C34" s="9">
        <v>1</v>
      </c>
      <c r="D34" s="9">
        <v>2</v>
      </c>
      <c r="E34" s="9">
        <v>3</v>
      </c>
      <c r="F34" s="9">
        <v>4</v>
      </c>
      <c r="G34" s="18">
        <v>5</v>
      </c>
      <c r="H34" s="27"/>
      <c r="I34" s="15"/>
      <c r="J34" s="16"/>
      <c r="K34" s="16"/>
      <c r="L34" s="16"/>
    </row>
    <row r="35" spans="1:12" x14ac:dyDescent="0.15">
      <c r="A35" s="222" t="s">
        <v>36</v>
      </c>
      <c r="B35" s="9">
        <v>1</v>
      </c>
      <c r="C35" s="10">
        <f t="shared" ref="C35:G39" si="1">$B35+C$24</f>
        <v>2</v>
      </c>
      <c r="D35" s="10">
        <f t="shared" si="1"/>
        <v>3</v>
      </c>
      <c r="E35" s="11">
        <f t="shared" si="1"/>
        <v>4</v>
      </c>
      <c r="F35" s="11">
        <f t="shared" si="1"/>
        <v>5</v>
      </c>
      <c r="G35" s="23">
        <f t="shared" si="1"/>
        <v>6</v>
      </c>
      <c r="H35" s="27"/>
      <c r="I35" s="15"/>
      <c r="J35" s="16"/>
      <c r="K35" s="16"/>
      <c r="L35" s="16"/>
    </row>
    <row r="36" spans="1:12" x14ac:dyDescent="0.15">
      <c r="A36" s="222"/>
      <c r="B36" s="9">
        <v>2</v>
      </c>
      <c r="C36" s="10">
        <f t="shared" si="1"/>
        <v>3</v>
      </c>
      <c r="D36" s="11">
        <f t="shared" si="1"/>
        <v>4</v>
      </c>
      <c r="E36" s="11">
        <f t="shared" si="1"/>
        <v>5</v>
      </c>
      <c r="F36" s="12">
        <f t="shared" si="1"/>
        <v>6</v>
      </c>
      <c r="G36" s="23">
        <f t="shared" si="1"/>
        <v>7</v>
      </c>
      <c r="H36" s="27"/>
      <c r="I36" s="15"/>
      <c r="J36" s="16"/>
      <c r="K36" s="16"/>
      <c r="L36" s="16"/>
    </row>
    <row r="37" spans="1:12" x14ac:dyDescent="0.15">
      <c r="A37" s="222"/>
      <c r="B37" s="9">
        <v>3</v>
      </c>
      <c r="C37" s="11">
        <f t="shared" si="1"/>
        <v>4</v>
      </c>
      <c r="D37" s="11">
        <f t="shared" si="1"/>
        <v>5</v>
      </c>
      <c r="E37" s="12">
        <f t="shared" si="1"/>
        <v>6</v>
      </c>
      <c r="F37" s="12">
        <f t="shared" si="1"/>
        <v>7</v>
      </c>
      <c r="G37" s="24">
        <f t="shared" si="1"/>
        <v>8</v>
      </c>
      <c r="H37" s="27"/>
      <c r="I37" s="15"/>
      <c r="J37" s="16"/>
      <c r="K37" s="16"/>
      <c r="L37" s="16"/>
    </row>
    <row r="38" spans="1:12" x14ac:dyDescent="0.15">
      <c r="A38" s="222"/>
      <c r="B38" s="9">
        <v>4</v>
      </c>
      <c r="C38" s="11">
        <f t="shared" si="1"/>
        <v>5</v>
      </c>
      <c r="D38" s="12">
        <f t="shared" si="1"/>
        <v>6</v>
      </c>
      <c r="E38" s="12">
        <f t="shared" si="1"/>
        <v>7</v>
      </c>
      <c r="F38" s="13">
        <f t="shared" si="1"/>
        <v>8</v>
      </c>
      <c r="G38" s="24">
        <f t="shared" si="1"/>
        <v>9</v>
      </c>
      <c r="H38" s="27"/>
      <c r="I38" s="15"/>
      <c r="J38" s="16"/>
      <c r="K38" s="16"/>
      <c r="L38" s="16"/>
    </row>
    <row r="39" spans="1:12" x14ac:dyDescent="0.15">
      <c r="A39" s="222"/>
      <c r="B39" s="9">
        <v>5</v>
      </c>
      <c r="C39" s="12">
        <f t="shared" si="1"/>
        <v>6</v>
      </c>
      <c r="D39" s="12">
        <f t="shared" si="1"/>
        <v>7</v>
      </c>
      <c r="E39" s="13">
        <f t="shared" si="1"/>
        <v>8</v>
      </c>
      <c r="F39" s="13">
        <f t="shared" si="1"/>
        <v>9</v>
      </c>
      <c r="G39" s="25">
        <f t="shared" si="1"/>
        <v>10</v>
      </c>
      <c r="H39" s="27"/>
      <c r="I39" s="15"/>
      <c r="J39" s="16"/>
      <c r="K39" s="16"/>
      <c r="L39" s="16"/>
    </row>
  </sheetData>
  <mergeCells count="2">
    <mergeCell ref="A35:A39"/>
    <mergeCell ref="A25:A29"/>
  </mergeCells>
  <phoneticPr fontId="1"/>
  <pageMargins left="0.7" right="0.7" top="0.75" bottom="0.75" header="0.3" footer="0.3"/>
  <pageSetup paperSize="9" scale="7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02451-0F07-490B-BA5A-F6A24EE2517C}">
  <dimension ref="A1:V58"/>
  <sheetViews>
    <sheetView tabSelected="1" view="pageBreakPreview" zoomScale="80" zoomScaleSheetLayoutView="80" workbookViewId="0">
      <selection activeCell="Q10" sqref="Q10"/>
    </sheetView>
  </sheetViews>
  <sheetFormatPr defaultColWidth="8.875" defaultRowHeight="12" x14ac:dyDescent="0.15"/>
  <cols>
    <col min="1" max="1" width="14.125" style="2" customWidth="1"/>
    <col min="2" max="2" width="10.125" style="2" customWidth="1"/>
    <col min="3" max="3" width="11.75" style="2" customWidth="1"/>
    <col min="4" max="4" width="4.75" style="2" customWidth="1"/>
    <col min="5" max="5" width="3.125" style="2" customWidth="1"/>
    <col min="6" max="8" width="3.25" style="2" customWidth="1"/>
    <col min="9" max="9" width="2.875" style="2" customWidth="1"/>
    <col min="10" max="13" width="10" style="2" customWidth="1"/>
    <col min="14" max="14" width="4.25" style="2" customWidth="1"/>
    <col min="15" max="15" width="5.125" style="2" customWidth="1"/>
    <col min="16" max="16" width="8.75" style="2" customWidth="1"/>
    <col min="17" max="17" width="4" style="2" customWidth="1"/>
    <col min="18" max="18" width="4.75" style="2" customWidth="1"/>
    <col min="19" max="19" width="4.375" style="2" customWidth="1"/>
    <col min="20" max="20" width="5.375" style="2" customWidth="1"/>
    <col min="21" max="21" width="21.75" style="2" customWidth="1"/>
    <col min="22" max="16384" width="8.875" style="2"/>
  </cols>
  <sheetData>
    <row r="1" spans="1:22" ht="12.75" thickBot="1" x14ac:dyDescent="0.2"/>
    <row r="2" spans="1:22" ht="24.75" customHeight="1" thickBot="1" x14ac:dyDescent="0.2">
      <c r="A2" s="102" t="s">
        <v>18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 t="s">
        <v>24</v>
      </c>
      <c r="N2" s="118">
        <v>44335</v>
      </c>
      <c r="O2" s="119"/>
      <c r="P2" s="120"/>
    </row>
    <row r="3" spans="1:22" ht="24.75" customHeight="1" thickBot="1" x14ac:dyDescent="0.2">
      <c r="A3" s="82" t="s">
        <v>19</v>
      </c>
      <c r="B3" s="82" t="s">
        <v>20</v>
      </c>
      <c r="C3" s="82" t="s">
        <v>21</v>
      </c>
      <c r="D3" s="121" t="s">
        <v>37</v>
      </c>
      <c r="E3" s="121"/>
      <c r="F3" s="121"/>
      <c r="G3" s="121"/>
      <c r="H3" s="28"/>
      <c r="I3" s="122" t="s">
        <v>110</v>
      </c>
      <c r="J3" s="122"/>
      <c r="K3" s="123" t="s">
        <v>22</v>
      </c>
      <c r="L3" s="124"/>
      <c r="M3" s="123" t="s">
        <v>75</v>
      </c>
      <c r="N3" s="125"/>
      <c r="O3" s="126"/>
      <c r="P3" s="127" t="s">
        <v>23</v>
      </c>
      <c r="Q3" s="128"/>
      <c r="R3" s="138" t="s">
        <v>30</v>
      </c>
      <c r="S3" s="138"/>
      <c r="U3" s="55" t="s">
        <v>137</v>
      </c>
    </row>
    <row r="4" spans="1:22" ht="24.75" customHeight="1" thickBot="1" x14ac:dyDescent="0.2">
      <c r="A4" s="81" t="s">
        <v>131</v>
      </c>
      <c r="B4" s="81" t="s">
        <v>133</v>
      </c>
      <c r="C4" s="81" t="s">
        <v>134</v>
      </c>
      <c r="D4" s="139" t="s">
        <v>135</v>
      </c>
      <c r="E4" s="139"/>
      <c r="F4" s="139"/>
      <c r="G4" s="139"/>
      <c r="H4" s="56"/>
      <c r="I4" s="140" t="s">
        <v>136</v>
      </c>
      <c r="J4" s="141"/>
      <c r="K4" s="140" t="s">
        <v>131</v>
      </c>
      <c r="L4" s="141"/>
      <c r="M4" s="140" t="s">
        <v>131</v>
      </c>
      <c r="N4" s="142"/>
      <c r="O4" s="141"/>
      <c r="P4" s="140"/>
      <c r="Q4" s="141"/>
      <c r="R4" s="140"/>
      <c r="S4" s="141"/>
      <c r="T4" s="29"/>
    </row>
    <row r="6" spans="1:22" ht="21.75" customHeight="1" x14ac:dyDescent="0.15">
      <c r="A6" s="129" t="s">
        <v>10</v>
      </c>
      <c r="B6" s="129" t="s">
        <v>29</v>
      </c>
      <c r="C6" s="131" t="s">
        <v>11</v>
      </c>
      <c r="D6" s="134" t="s">
        <v>31</v>
      </c>
      <c r="E6" s="137" t="s">
        <v>12</v>
      </c>
      <c r="F6" s="137" t="s">
        <v>14</v>
      </c>
      <c r="G6" s="137" t="s">
        <v>13</v>
      </c>
      <c r="H6" s="137" t="s">
        <v>149</v>
      </c>
      <c r="I6" s="143" t="s">
        <v>83</v>
      </c>
      <c r="J6" s="223" t="s">
        <v>0</v>
      </c>
      <c r="K6" s="223"/>
      <c r="L6" s="223"/>
      <c r="M6" s="223"/>
      <c r="N6" s="223"/>
      <c r="O6" s="223"/>
      <c r="P6" s="223"/>
      <c r="Q6" s="223"/>
      <c r="R6" s="223"/>
      <c r="S6" s="144" t="s">
        <v>6</v>
      </c>
      <c r="T6" s="145"/>
      <c r="U6" s="150" t="s">
        <v>104</v>
      </c>
    </row>
    <row r="7" spans="1:22" ht="15.75" customHeight="1" x14ac:dyDescent="0.15">
      <c r="A7" s="130"/>
      <c r="B7" s="130"/>
      <c r="C7" s="132"/>
      <c r="D7" s="135"/>
      <c r="E7" s="137"/>
      <c r="F7" s="137"/>
      <c r="G7" s="137"/>
      <c r="H7" s="137"/>
      <c r="I7" s="143"/>
      <c r="J7" s="153" t="s">
        <v>5</v>
      </c>
      <c r="K7" s="153"/>
      <c r="L7" s="153"/>
      <c r="M7" s="153"/>
      <c r="N7" s="153"/>
      <c r="O7" s="153"/>
      <c r="P7" s="154" t="s">
        <v>151</v>
      </c>
      <c r="Q7" s="156" t="s">
        <v>2</v>
      </c>
      <c r="R7" s="157"/>
      <c r="S7" s="146"/>
      <c r="T7" s="147"/>
      <c r="U7" s="151"/>
      <c r="V7" s="1"/>
    </row>
    <row r="8" spans="1:22" ht="26.25" customHeight="1" x14ac:dyDescent="0.15">
      <c r="A8" s="130"/>
      <c r="B8" s="130"/>
      <c r="C8" s="132"/>
      <c r="D8" s="135"/>
      <c r="E8" s="137"/>
      <c r="F8" s="137"/>
      <c r="G8" s="137"/>
      <c r="H8" s="137"/>
      <c r="I8" s="143"/>
      <c r="J8" s="43" t="s">
        <v>108</v>
      </c>
      <c r="K8" s="43" t="s">
        <v>109</v>
      </c>
      <c r="L8" s="43" t="s">
        <v>3</v>
      </c>
      <c r="M8" s="43" t="s">
        <v>4</v>
      </c>
      <c r="N8" s="160" t="s">
        <v>2</v>
      </c>
      <c r="O8" s="161"/>
      <c r="P8" s="155"/>
      <c r="Q8" s="158"/>
      <c r="R8" s="159"/>
      <c r="S8" s="148"/>
      <c r="T8" s="149"/>
      <c r="U8" s="151"/>
      <c r="V8" s="1"/>
    </row>
    <row r="9" spans="1:22" ht="132" customHeight="1" thickBot="1" x14ac:dyDescent="0.2">
      <c r="A9" s="130"/>
      <c r="B9" s="130"/>
      <c r="C9" s="133"/>
      <c r="D9" s="136"/>
      <c r="E9" s="3" t="s">
        <v>15</v>
      </c>
      <c r="F9" s="3" t="s">
        <v>16</v>
      </c>
      <c r="G9" s="89" t="s">
        <v>17</v>
      </c>
      <c r="H9" s="3" t="s">
        <v>26</v>
      </c>
      <c r="I9" s="48" t="s">
        <v>148</v>
      </c>
      <c r="J9" s="52" t="s">
        <v>1</v>
      </c>
      <c r="K9" s="52" t="s">
        <v>147</v>
      </c>
      <c r="L9" s="53" t="s">
        <v>87</v>
      </c>
      <c r="M9" s="53" t="s">
        <v>28</v>
      </c>
      <c r="N9" s="43" t="s">
        <v>9</v>
      </c>
      <c r="O9" s="43" t="s">
        <v>25</v>
      </c>
      <c r="P9" s="44" t="s">
        <v>8</v>
      </c>
      <c r="Q9" s="3" t="s">
        <v>7</v>
      </c>
      <c r="R9" s="3" t="s">
        <v>26</v>
      </c>
      <c r="S9" s="3" t="s">
        <v>27</v>
      </c>
      <c r="T9" s="3" t="s">
        <v>98</v>
      </c>
      <c r="U9" s="152"/>
      <c r="V9" s="1"/>
    </row>
    <row r="10" spans="1:22" ht="70.5" customHeight="1" thickBot="1" x14ac:dyDescent="0.2">
      <c r="A10" s="104" t="s">
        <v>142</v>
      </c>
      <c r="B10" s="63" t="s">
        <v>131</v>
      </c>
      <c r="C10" s="60" t="str">
        <f>'記入　例'!C33</f>
        <v>アセトニトリル</v>
      </c>
      <c r="D10" s="39"/>
      <c r="E10" s="117" t="str">
        <f>'記入　例'!$C$54</f>
        <v>　</v>
      </c>
      <c r="F10" s="91" t="str">
        <f>'記入　例'!$C$53</f>
        <v>劇物</v>
      </c>
      <c r="G10" s="92" t="str">
        <f>'記入　例'!C52</f>
        <v>4類</v>
      </c>
      <c r="H10" s="36">
        <f>'記入　例'!D48</f>
        <v>5</v>
      </c>
      <c r="I10" s="46" t="str">
        <f>'記入　例'!$D$49</f>
        <v>S</v>
      </c>
      <c r="J10" s="79">
        <f>IF(D50&lt;&gt;"",D50,0)</f>
        <v>2</v>
      </c>
      <c r="K10" s="63">
        <v>1</v>
      </c>
      <c r="L10" s="63">
        <v>1</v>
      </c>
      <c r="M10" s="63">
        <v>0</v>
      </c>
      <c r="N10" s="50">
        <f>K10+J10-L10+M10</f>
        <v>2</v>
      </c>
      <c r="O10" s="38">
        <f>IF(N10&gt;=5,5,IF(N10=4,4,IF(N10=3,3,IF(N10=2,2,IF(N10&lt;2,1)))))</f>
        <v>2</v>
      </c>
      <c r="P10" s="63">
        <v>4</v>
      </c>
      <c r="Q10" s="37">
        <f>O10+P10</f>
        <v>6</v>
      </c>
      <c r="R10" s="38">
        <f>IF(Q10&gt;=10,5,IF(Q10&gt;=8,4,IF(Q10&gt;=6,3,IF(Q10&gt;=4,2,IF(Q10&gt;=2,1,)))))</f>
        <v>3</v>
      </c>
      <c r="S10" s="37">
        <f>H10+R10</f>
        <v>8</v>
      </c>
      <c r="T10" s="116">
        <f>IF(S10&gt;=10,5,IF(S10&gt;=8,4,IF(S10&gt;=6,3,IF(S10&gt;=4,2,IF(S10&gt;=2,1,)))))</f>
        <v>4</v>
      </c>
      <c r="U10" s="80" t="s">
        <v>130</v>
      </c>
      <c r="V10" s="1"/>
    </row>
    <row r="11" spans="1:22" ht="70.5" customHeight="1" thickBot="1" x14ac:dyDescent="0.2">
      <c r="A11" s="104" t="s">
        <v>141</v>
      </c>
      <c r="B11" s="63" t="s">
        <v>132</v>
      </c>
      <c r="C11" s="60" t="str">
        <f>'記入　例'!E33</f>
        <v>メタノール</v>
      </c>
      <c r="D11" s="39"/>
      <c r="E11" s="117" t="str">
        <f>'記入　例'!$E$54</f>
        <v>有機2種</v>
      </c>
      <c r="F11" s="91" t="str">
        <f>'記入　例'!$E$53</f>
        <v>劇物</v>
      </c>
      <c r="G11" s="92" t="str">
        <f>'記入　例'!$E$52</f>
        <v>4類</v>
      </c>
      <c r="H11" s="45">
        <f>'記入　例'!G48</f>
        <v>4</v>
      </c>
      <c r="I11" s="49" t="str">
        <f>'記入　例'!G49</f>
        <v>S</v>
      </c>
      <c r="J11" s="79">
        <f>IF(G50&lt;&gt;"",G50,0)</f>
        <v>2</v>
      </c>
      <c r="K11" s="63">
        <v>1</v>
      </c>
      <c r="L11" s="63">
        <v>3</v>
      </c>
      <c r="M11" s="63">
        <v>1</v>
      </c>
      <c r="N11" s="51">
        <f>K11+J11-L11+M11</f>
        <v>1</v>
      </c>
      <c r="O11" s="38">
        <f t="shared" ref="O11:O12" si="0">IF(N11&gt;=5,5,IF(N11=4,4,IF(N11=3,3,IF(N11=2,2,IF(N11&lt;2,1)))))</f>
        <v>1</v>
      </c>
      <c r="P11" s="63">
        <v>4</v>
      </c>
      <c r="Q11" s="37">
        <f t="shared" ref="Q11:Q12" si="1">O11+P11</f>
        <v>5</v>
      </c>
      <c r="R11" s="38">
        <f t="shared" ref="R11:R12" si="2">IF(Q11&gt;=10,5,IF(Q11&gt;=8,4,IF(Q11&gt;=6,3,IF(Q11&gt;=4,2,IF(Q11&gt;=2,1,)))))</f>
        <v>2</v>
      </c>
      <c r="S11" s="37">
        <f>H11+R11</f>
        <v>6</v>
      </c>
      <c r="T11" s="116">
        <f t="shared" ref="T11:T12" si="3">IF(S11&gt;=10,5,IF(S11&gt;=8,4,IF(S11&gt;=6,3,IF(S11&gt;=4,2,IF(S11&gt;=2,1,)))))</f>
        <v>3</v>
      </c>
      <c r="U11" s="80" t="s">
        <v>130</v>
      </c>
      <c r="V11" s="1"/>
    </row>
    <row r="12" spans="1:22" ht="70.5" customHeight="1" thickBot="1" x14ac:dyDescent="0.2">
      <c r="A12" s="63"/>
      <c r="B12" s="63"/>
      <c r="C12" s="60">
        <f>'記入　例'!J33</f>
        <v>0</v>
      </c>
      <c r="D12" s="39"/>
      <c r="E12" s="117" t="str">
        <f>'記入　例'!$J$54</f>
        <v>　</v>
      </c>
      <c r="F12" s="91">
        <f>'記入　例'!$J$53</f>
        <v>0</v>
      </c>
      <c r="G12" s="92">
        <f>'記入　例'!$J$52</f>
        <v>0</v>
      </c>
      <c r="H12" s="45">
        <f>'記入　例'!K48</f>
        <v>0</v>
      </c>
      <c r="I12" s="49">
        <f>'記入　例'!K49</f>
        <v>0</v>
      </c>
      <c r="J12" s="79">
        <f>IF(K50&lt;&gt;"",K50,0)</f>
        <v>0</v>
      </c>
      <c r="K12" s="63"/>
      <c r="L12" s="63"/>
      <c r="M12" s="63"/>
      <c r="N12" s="51">
        <f>K12+J12-L12+M12</f>
        <v>0</v>
      </c>
      <c r="O12" s="38">
        <f t="shared" si="0"/>
        <v>1</v>
      </c>
      <c r="P12" s="63"/>
      <c r="Q12" s="37">
        <f t="shared" si="1"/>
        <v>1</v>
      </c>
      <c r="R12" s="38">
        <f t="shared" si="2"/>
        <v>0</v>
      </c>
      <c r="S12" s="37">
        <f>H12+R12</f>
        <v>0</v>
      </c>
      <c r="T12" s="116">
        <f t="shared" si="3"/>
        <v>0</v>
      </c>
      <c r="U12" s="80"/>
      <c r="V12" s="1"/>
    </row>
    <row r="13" spans="1:22" ht="70.5" customHeight="1" thickBot="1" x14ac:dyDescent="0.2">
      <c r="A13" s="63"/>
      <c r="B13" s="63"/>
      <c r="C13" s="60">
        <f>'記入　例'!L33</f>
        <v>0</v>
      </c>
      <c r="D13" s="39"/>
      <c r="E13" s="117" t="str">
        <f>'記入　例'!$L$54</f>
        <v>　</v>
      </c>
      <c r="F13" s="91">
        <f>'記入　例'!$L$53</f>
        <v>0</v>
      </c>
      <c r="G13" s="92">
        <f>'記入　例'!$L$52</f>
        <v>0</v>
      </c>
      <c r="H13" s="36">
        <f>'記入　例'!M48</f>
        <v>0</v>
      </c>
      <c r="I13" s="46">
        <f>'記入　例'!M49</f>
        <v>0</v>
      </c>
      <c r="J13" s="79">
        <f>IF(M50&lt;&gt;"",M50,0)</f>
        <v>0</v>
      </c>
      <c r="K13" s="63"/>
      <c r="L13" s="63"/>
      <c r="M13" s="63"/>
      <c r="N13" s="50">
        <f>K13+J13-L13+M13</f>
        <v>0</v>
      </c>
      <c r="O13" s="38">
        <f>IF(N13&gt;=5,5,IF(N13=4,4,IF(N13=3,3,IF(N13=2,2,IF(N13&lt;2,1)))))</f>
        <v>1</v>
      </c>
      <c r="P13" s="63"/>
      <c r="Q13" s="37">
        <f>O13+P13</f>
        <v>1</v>
      </c>
      <c r="R13" s="38">
        <f>IF(Q13&gt;=10,5,IF(Q13&gt;=8,4,IF(Q13&gt;=6,3,IF(Q13&gt;=4,2,IF(Q13&gt;=2,1,)))))</f>
        <v>0</v>
      </c>
      <c r="S13" s="37">
        <f>H13+R13</f>
        <v>0</v>
      </c>
      <c r="T13" s="116">
        <f>IF(S13&gt;=10,5,IF(S13&gt;=8,4,IF(S13&gt;=6,3,IF(S13&gt;=4,2,IF(S13&gt;=2,1,)))))</f>
        <v>0</v>
      </c>
      <c r="U13" s="80"/>
      <c r="V13" s="1"/>
    </row>
    <row r="14" spans="1:22" ht="70.5" customHeight="1" thickBot="1" x14ac:dyDescent="0.2">
      <c r="A14" s="63"/>
      <c r="B14" s="81"/>
      <c r="C14" s="60">
        <f>'記入　例'!N33</f>
        <v>0</v>
      </c>
      <c r="D14" s="39"/>
      <c r="E14" s="117" t="str">
        <f>'記入　例'!$N$54</f>
        <v>　</v>
      </c>
      <c r="F14" s="91">
        <f>'記入　例'!$N$53</f>
        <v>0</v>
      </c>
      <c r="G14" s="92">
        <f>'記入　例'!$N$52</f>
        <v>0</v>
      </c>
      <c r="H14" s="45">
        <f>'記入　例'!O48</f>
        <v>0</v>
      </c>
      <c r="I14" s="54">
        <f>'記入　例'!O49</f>
        <v>0</v>
      </c>
      <c r="J14" s="79">
        <f>IF(O50&lt;&gt;"",O50,0)</f>
        <v>0</v>
      </c>
      <c r="K14" s="63"/>
      <c r="L14" s="63"/>
      <c r="M14" s="63"/>
      <c r="N14" s="51">
        <f>K14+J14-L14+M14</f>
        <v>0</v>
      </c>
      <c r="O14" s="38">
        <f t="shared" ref="O14" si="4">IF(N14&gt;=5,5,IF(N14=4,4,IF(N14=3,3,IF(N14=2,2,IF(N14&lt;2,1)))))</f>
        <v>1</v>
      </c>
      <c r="P14" s="63"/>
      <c r="Q14" s="37">
        <f t="shared" ref="Q14" si="5">O14+P14</f>
        <v>1</v>
      </c>
      <c r="R14" s="38">
        <f t="shared" ref="R14" si="6">IF(Q14&gt;=10,5,IF(Q14&gt;=8,4,IF(Q14&gt;=6,3,IF(Q14&gt;=4,2,IF(Q14&gt;=2,1,)))))</f>
        <v>0</v>
      </c>
      <c r="S14" s="37">
        <f>H14+R14</f>
        <v>0</v>
      </c>
      <c r="T14" s="116">
        <f t="shared" ref="T14" si="7">IF(S14&gt;=10,5,IF(S14&gt;=8,4,IF(S14&gt;=6,3,IF(S14&gt;=4,2,IF(S14&gt;=2,1,)))))</f>
        <v>0</v>
      </c>
      <c r="U14" s="80"/>
      <c r="V14" s="1"/>
    </row>
    <row r="15" spans="1:22" ht="12" customHeight="1" x14ac:dyDescent="0.15">
      <c r="A15" s="61"/>
      <c r="B15" s="61"/>
      <c r="C15" s="30"/>
      <c r="D15" s="31"/>
      <c r="E15" s="31"/>
      <c r="F15" s="31"/>
      <c r="G15" s="31"/>
      <c r="H15" s="31"/>
      <c r="I15" s="32"/>
      <c r="J15" s="21"/>
      <c r="K15" s="21"/>
      <c r="L15" s="21"/>
      <c r="M15" s="21"/>
      <c r="N15" s="34"/>
      <c r="O15" s="33"/>
      <c r="P15" s="33"/>
      <c r="Q15" s="34"/>
      <c r="R15" s="33"/>
      <c r="S15" s="34"/>
      <c r="T15" s="33"/>
      <c r="U15" s="62"/>
      <c r="V15" s="1"/>
    </row>
    <row r="16" spans="1:22" ht="54.75" customHeight="1" x14ac:dyDescent="0.15">
      <c r="A16" s="167" t="s">
        <v>89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"/>
    </row>
    <row r="17" spans="1:22" ht="6.75" customHeight="1" x14ac:dyDescent="0.15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1"/>
    </row>
    <row r="18" spans="1:22" ht="12" customHeight="1" thickBot="1" x14ac:dyDescent="0.2">
      <c r="A18" s="168" t="s">
        <v>102</v>
      </c>
      <c r="B18" s="168"/>
      <c r="C18" s="168"/>
      <c r="D18" s="168"/>
      <c r="E18" s="168"/>
      <c r="F18" s="168"/>
      <c r="G18" s="94"/>
      <c r="H18" s="169" t="s">
        <v>120</v>
      </c>
      <c r="I18" s="169"/>
      <c r="J18" s="169"/>
      <c r="K18" s="169"/>
      <c r="L18" s="169"/>
      <c r="M18" s="169"/>
      <c r="N18" s="95"/>
      <c r="O18" s="168" t="s">
        <v>103</v>
      </c>
      <c r="P18" s="168"/>
      <c r="Q18" s="168"/>
      <c r="R18" s="168"/>
      <c r="S18" s="168"/>
      <c r="T18" s="168"/>
      <c r="U18" s="168"/>
      <c r="V18" s="1"/>
    </row>
    <row r="19" spans="1:22" x14ac:dyDescent="0.15">
      <c r="A19" s="170" t="s">
        <v>144</v>
      </c>
      <c r="B19" s="171"/>
      <c r="C19" s="171"/>
      <c r="D19" s="171"/>
      <c r="E19" s="171"/>
      <c r="F19" s="172"/>
      <c r="G19" s="40"/>
      <c r="H19" s="179" t="s">
        <v>143</v>
      </c>
      <c r="I19" s="180"/>
      <c r="J19" s="180"/>
      <c r="K19" s="180"/>
      <c r="L19" s="180"/>
      <c r="M19" s="181"/>
      <c r="N19" s="41"/>
      <c r="O19" s="170" t="s">
        <v>129</v>
      </c>
      <c r="P19" s="171"/>
      <c r="Q19" s="171"/>
      <c r="R19" s="171"/>
      <c r="S19" s="171"/>
      <c r="T19" s="171"/>
      <c r="U19" s="172"/>
      <c r="V19" s="1"/>
    </row>
    <row r="20" spans="1:22" x14ac:dyDescent="0.15">
      <c r="A20" s="173"/>
      <c r="B20" s="174"/>
      <c r="C20" s="174"/>
      <c r="D20" s="174"/>
      <c r="E20" s="174"/>
      <c r="F20" s="175"/>
      <c r="G20" s="40"/>
      <c r="H20" s="182"/>
      <c r="I20" s="183"/>
      <c r="J20" s="183"/>
      <c r="K20" s="183"/>
      <c r="L20" s="183"/>
      <c r="M20" s="184"/>
      <c r="N20" s="41"/>
      <c r="O20" s="173"/>
      <c r="P20" s="174"/>
      <c r="Q20" s="174"/>
      <c r="R20" s="174"/>
      <c r="S20" s="174"/>
      <c r="T20" s="174"/>
      <c r="U20" s="175"/>
      <c r="V20" s="1"/>
    </row>
    <row r="21" spans="1:22" x14ac:dyDescent="0.15">
      <c r="A21" s="173"/>
      <c r="B21" s="174"/>
      <c r="C21" s="174"/>
      <c r="D21" s="174"/>
      <c r="E21" s="174"/>
      <c r="F21" s="175"/>
      <c r="G21" s="40"/>
      <c r="H21" s="182"/>
      <c r="I21" s="183"/>
      <c r="J21" s="183"/>
      <c r="K21" s="183"/>
      <c r="L21" s="183"/>
      <c r="M21" s="184"/>
      <c r="N21" s="41"/>
      <c r="O21" s="173"/>
      <c r="P21" s="174"/>
      <c r="Q21" s="174"/>
      <c r="R21" s="174"/>
      <c r="S21" s="174"/>
      <c r="T21" s="174"/>
      <c r="U21" s="175"/>
      <c r="V21" s="1"/>
    </row>
    <row r="22" spans="1:22" x14ac:dyDescent="0.15">
      <c r="A22" s="173"/>
      <c r="B22" s="174"/>
      <c r="C22" s="174"/>
      <c r="D22" s="174"/>
      <c r="E22" s="174"/>
      <c r="F22" s="175"/>
      <c r="G22" s="40"/>
      <c r="H22" s="182"/>
      <c r="I22" s="183"/>
      <c r="J22" s="183"/>
      <c r="K22" s="183"/>
      <c r="L22" s="183"/>
      <c r="M22" s="184"/>
      <c r="N22" s="41"/>
      <c r="O22" s="173"/>
      <c r="P22" s="174"/>
      <c r="Q22" s="174"/>
      <c r="R22" s="174"/>
      <c r="S22" s="174"/>
      <c r="T22" s="174"/>
      <c r="U22" s="175"/>
      <c r="V22" s="1"/>
    </row>
    <row r="23" spans="1:22" x14ac:dyDescent="0.15">
      <c r="A23" s="173"/>
      <c r="B23" s="174"/>
      <c r="C23" s="174"/>
      <c r="D23" s="174"/>
      <c r="E23" s="174"/>
      <c r="F23" s="175"/>
      <c r="G23" s="40"/>
      <c r="H23" s="182"/>
      <c r="I23" s="183"/>
      <c r="J23" s="183"/>
      <c r="K23" s="183"/>
      <c r="L23" s="183"/>
      <c r="M23" s="184"/>
      <c r="N23" s="41"/>
      <c r="O23" s="173"/>
      <c r="P23" s="174"/>
      <c r="Q23" s="174"/>
      <c r="R23" s="174"/>
      <c r="S23" s="174"/>
      <c r="T23" s="174"/>
      <c r="U23" s="175"/>
      <c r="V23" s="1"/>
    </row>
    <row r="24" spans="1:22" x14ac:dyDescent="0.15">
      <c r="A24" s="173"/>
      <c r="B24" s="174"/>
      <c r="C24" s="174"/>
      <c r="D24" s="174"/>
      <c r="E24" s="174"/>
      <c r="F24" s="175"/>
      <c r="G24" s="40"/>
      <c r="H24" s="182"/>
      <c r="I24" s="183"/>
      <c r="J24" s="183"/>
      <c r="K24" s="183"/>
      <c r="L24" s="183"/>
      <c r="M24" s="184"/>
      <c r="N24" s="41"/>
      <c r="O24" s="173"/>
      <c r="P24" s="174"/>
      <c r="Q24" s="174"/>
      <c r="R24" s="174"/>
      <c r="S24" s="174"/>
      <c r="T24" s="174"/>
      <c r="U24" s="175"/>
      <c r="V24" s="1"/>
    </row>
    <row r="25" spans="1:22" x14ac:dyDescent="0.15">
      <c r="A25" s="173"/>
      <c r="B25" s="174"/>
      <c r="C25" s="174"/>
      <c r="D25" s="174"/>
      <c r="E25" s="174"/>
      <c r="F25" s="175"/>
      <c r="G25" s="40"/>
      <c r="H25" s="182"/>
      <c r="I25" s="183"/>
      <c r="J25" s="183"/>
      <c r="K25" s="183"/>
      <c r="L25" s="183"/>
      <c r="M25" s="184"/>
      <c r="N25" s="41"/>
      <c r="O25" s="173"/>
      <c r="P25" s="174"/>
      <c r="Q25" s="174"/>
      <c r="R25" s="174"/>
      <c r="S25" s="174"/>
      <c r="T25" s="174"/>
      <c r="U25" s="175"/>
      <c r="V25" s="1"/>
    </row>
    <row r="26" spans="1:22" ht="12.75" thickBot="1" x14ac:dyDescent="0.2">
      <c r="A26" s="176"/>
      <c r="B26" s="177"/>
      <c r="C26" s="177"/>
      <c r="D26" s="177"/>
      <c r="E26" s="177"/>
      <c r="F26" s="178"/>
      <c r="G26" s="40"/>
      <c r="H26" s="185"/>
      <c r="I26" s="186"/>
      <c r="J26" s="186"/>
      <c r="K26" s="186"/>
      <c r="L26" s="186"/>
      <c r="M26" s="187"/>
      <c r="N26" s="41"/>
      <c r="O26" s="176"/>
      <c r="P26" s="177"/>
      <c r="Q26" s="177"/>
      <c r="R26" s="177"/>
      <c r="S26" s="177"/>
      <c r="T26" s="177"/>
      <c r="U26" s="178"/>
      <c r="V26" s="1"/>
    </row>
    <row r="31" spans="1:22" ht="21" x14ac:dyDescent="0.15">
      <c r="A31" s="59" t="s">
        <v>88</v>
      </c>
      <c r="C31" s="105" t="s">
        <v>138</v>
      </c>
      <c r="D31"/>
      <c r="E31"/>
      <c r="F31"/>
      <c r="G31"/>
      <c r="H31"/>
      <c r="I31"/>
      <c r="J31"/>
      <c r="K31" t="s">
        <v>146</v>
      </c>
      <c r="L31"/>
      <c r="M31"/>
      <c r="N31"/>
      <c r="O31"/>
      <c r="P31"/>
      <c r="Q31"/>
      <c r="R31"/>
      <c r="S31"/>
    </row>
    <row r="32" spans="1:22" ht="14.25" thickBot="1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22" ht="14.25" thickBot="1" x14ac:dyDescent="0.2">
      <c r="A33" s="162" t="s">
        <v>74</v>
      </c>
      <c r="B33" s="163"/>
      <c r="C33" s="164" t="s">
        <v>85</v>
      </c>
      <c r="D33" s="165"/>
      <c r="E33" s="166" t="s">
        <v>99</v>
      </c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R33"/>
      <c r="S33" t="s">
        <v>100</v>
      </c>
      <c r="T33"/>
      <c r="U33"/>
      <c r="V33" t="s">
        <v>105</v>
      </c>
    </row>
    <row r="34" spans="1:22" ht="14.25" thickBot="1" x14ac:dyDescent="0.2">
      <c r="A34" s="8" t="s">
        <v>106</v>
      </c>
      <c r="B34"/>
      <c r="C34" s="66" t="s">
        <v>84</v>
      </c>
      <c r="D34" s="86" t="s">
        <v>2</v>
      </c>
      <c r="E34" s="194" t="s">
        <v>84</v>
      </c>
      <c r="F34" s="194"/>
      <c r="G34" s="195" t="s">
        <v>2</v>
      </c>
      <c r="H34" s="195"/>
      <c r="I34" s="195"/>
      <c r="J34" s="66" t="s">
        <v>84</v>
      </c>
      <c r="K34" s="86" t="s">
        <v>2</v>
      </c>
      <c r="L34" s="66" t="s">
        <v>84</v>
      </c>
      <c r="M34" s="86" t="s">
        <v>2</v>
      </c>
      <c r="N34" s="66" t="s">
        <v>84</v>
      </c>
      <c r="O34" s="86" t="s">
        <v>2</v>
      </c>
      <c r="Q34" s="196" t="s">
        <v>91</v>
      </c>
      <c r="R34" s="196"/>
      <c r="S34" s="101" t="s">
        <v>56</v>
      </c>
      <c r="T34" s="101" t="s">
        <v>55</v>
      </c>
      <c r="U34" s="90" t="s">
        <v>54</v>
      </c>
      <c r="V34" s="90" t="s">
        <v>53</v>
      </c>
    </row>
    <row r="35" spans="1:22" ht="24" customHeight="1" thickBot="1" x14ac:dyDescent="0.2">
      <c r="A35" s="212" t="s">
        <v>116</v>
      </c>
      <c r="B35" s="57" t="s">
        <v>51</v>
      </c>
      <c r="C35" s="67"/>
      <c r="D35" s="68">
        <f>IF(C35=1,4,IF(C35=2,4,IF(C35=3,3,IF(C35=4,2,))))</f>
        <v>0</v>
      </c>
      <c r="E35" s="188">
        <v>4</v>
      </c>
      <c r="F35" s="189"/>
      <c r="G35" s="190">
        <f>IF(E35=1,4,IF(E35=2,4,IF(E35=3,3,IF(E35=4,2,))))</f>
        <v>2</v>
      </c>
      <c r="H35" s="191"/>
      <c r="I35" s="192"/>
      <c r="J35" s="67"/>
      <c r="K35" s="68">
        <f>IF(J35=1,4,IF(J35=2,4,IF(J35=3,3,IF(J35=4,2,))))</f>
        <v>0</v>
      </c>
      <c r="L35" s="67"/>
      <c r="M35" s="68">
        <f>IF(L35=1,4,IF(L35=2,4,IF(L35=3,3,IF(L35=4,2,))))</f>
        <v>0</v>
      </c>
      <c r="N35" s="67"/>
      <c r="O35" s="87">
        <f>IF(N35=1,4,IF(N35=2,4,IF(N35=3,3,IF(N35=4,2,))))</f>
        <v>0</v>
      </c>
      <c r="Q35" s="193" t="s">
        <v>60</v>
      </c>
      <c r="R35" s="193"/>
      <c r="S35" s="96">
        <v>4</v>
      </c>
      <c r="T35" s="97">
        <v>4</v>
      </c>
      <c r="U35" s="98">
        <v>3</v>
      </c>
      <c r="V35" s="98">
        <v>2</v>
      </c>
    </row>
    <row r="36" spans="1:22" ht="24" customHeight="1" thickBot="1" x14ac:dyDescent="0.2">
      <c r="A36" s="213"/>
      <c r="B36" s="57" t="s">
        <v>69</v>
      </c>
      <c r="C36" s="67">
        <v>3</v>
      </c>
      <c r="D36" s="68">
        <f>IF(C36=1,4,IF(C36=2,4,IF(C36=3,3,IF(C36=4,2,))))</f>
        <v>3</v>
      </c>
      <c r="E36" s="188"/>
      <c r="F36" s="189"/>
      <c r="G36" s="190">
        <f>IF(E36=1,4,IF(E36=2,4,IF(E36=3,3,IF(E36=4,2,))))</f>
        <v>0</v>
      </c>
      <c r="H36" s="191"/>
      <c r="I36" s="192"/>
      <c r="J36" s="67"/>
      <c r="K36" s="68">
        <f>IF(J36=1,4,IF(J36=2,4,IF(J36=3,3,IF(J36=4,2,))))</f>
        <v>0</v>
      </c>
      <c r="L36" s="67"/>
      <c r="M36" s="68">
        <f>IF(L36=1,4,IF(L36=2,4,IF(L36=3,3,IF(L36=4,2,))))</f>
        <v>0</v>
      </c>
      <c r="N36" s="67"/>
      <c r="O36" s="87">
        <f>IF(N36=1,4,IF(N36=2,4,IF(N36=3,3,IF(N36=4,2,))))</f>
        <v>0</v>
      </c>
      <c r="Q36" s="193" t="s">
        <v>60</v>
      </c>
      <c r="R36" s="193"/>
      <c r="S36" s="98" t="s">
        <v>44</v>
      </c>
      <c r="T36" s="98" t="s">
        <v>44</v>
      </c>
      <c r="U36" s="98" t="s">
        <v>44</v>
      </c>
      <c r="V36" s="98" t="s">
        <v>44</v>
      </c>
    </row>
    <row r="37" spans="1:22" ht="24" customHeight="1" thickBot="1" x14ac:dyDescent="0.2">
      <c r="A37" s="213"/>
      <c r="B37" s="57" t="s">
        <v>57</v>
      </c>
      <c r="C37" s="67"/>
      <c r="D37" s="68">
        <f>IF(C37=1,3,IF(C37=2,1,IF(C37=3,1,)))</f>
        <v>0</v>
      </c>
      <c r="E37" s="188"/>
      <c r="F37" s="189"/>
      <c r="G37" s="190">
        <f>IF(E37=1,3,IF(E37=2,1,IF(E37=3,1,)))</f>
        <v>0</v>
      </c>
      <c r="H37" s="191"/>
      <c r="I37" s="192"/>
      <c r="J37" s="67"/>
      <c r="K37" s="68">
        <f>IF(J37=1,3,IF(J37=2,1,IF(J37=3,1,)))</f>
        <v>0</v>
      </c>
      <c r="L37" s="67"/>
      <c r="M37" s="68">
        <f>IF(L37=1,3,IF(L37=2,1,IF(L37=3,1,)))</f>
        <v>0</v>
      </c>
      <c r="N37" s="67"/>
      <c r="O37" s="87">
        <f>IF(N37=1,3,IF(N37=2,1,IF(N37=3,1,)))</f>
        <v>0</v>
      </c>
      <c r="Q37" s="193" t="s">
        <v>70</v>
      </c>
      <c r="R37" s="193"/>
      <c r="S37" s="98" t="s">
        <v>58</v>
      </c>
      <c r="T37" s="98" t="s">
        <v>59</v>
      </c>
      <c r="U37" s="98">
        <v>1</v>
      </c>
      <c r="V37" s="20"/>
    </row>
    <row r="38" spans="1:22" ht="24" customHeight="1" thickBot="1" x14ac:dyDescent="0.2">
      <c r="A38" s="213"/>
      <c r="B38" s="115" t="s">
        <v>86</v>
      </c>
      <c r="C38" s="67">
        <v>2</v>
      </c>
      <c r="D38" s="68">
        <f>IF(C38=1,3,IF(C38=2,1,))</f>
        <v>1</v>
      </c>
      <c r="E38" s="188">
        <v>2</v>
      </c>
      <c r="F38" s="189"/>
      <c r="G38" s="190">
        <f>IF(E38=1,3,IF(E38=2,1,))</f>
        <v>1</v>
      </c>
      <c r="H38" s="191"/>
      <c r="I38" s="192"/>
      <c r="J38" s="67"/>
      <c r="K38" s="68">
        <f>IF(J38=1,3,IF(J38=2,1,))</f>
        <v>0</v>
      </c>
      <c r="L38" s="67"/>
      <c r="M38" s="68">
        <f>IF(L38=1,3,IF(L38=2,1,))</f>
        <v>0</v>
      </c>
      <c r="N38" s="67"/>
      <c r="O38" s="87">
        <f>IF(N38=1,3,IF(N38=2,1,))</f>
        <v>0</v>
      </c>
      <c r="Q38" s="193" t="s">
        <v>63</v>
      </c>
      <c r="R38" s="193"/>
      <c r="S38" s="98" t="s">
        <v>50</v>
      </c>
      <c r="T38" s="98" t="s">
        <v>59</v>
      </c>
      <c r="U38" s="20"/>
      <c r="V38" s="20"/>
    </row>
    <row r="39" spans="1:22" ht="24" customHeight="1" thickBot="1" x14ac:dyDescent="0.2">
      <c r="A39" s="213"/>
      <c r="B39" s="57" t="s">
        <v>45</v>
      </c>
      <c r="C39" s="67"/>
      <c r="D39" s="68">
        <f>IF(C39=1,5,)</f>
        <v>0</v>
      </c>
      <c r="E39" s="188"/>
      <c r="F39" s="189"/>
      <c r="G39" s="190">
        <f>IF(E39=1,5,)</f>
        <v>0</v>
      </c>
      <c r="H39" s="191"/>
      <c r="I39" s="192"/>
      <c r="J39" s="67"/>
      <c r="K39" s="68">
        <f>IF(J39=1,5,)</f>
        <v>0</v>
      </c>
      <c r="L39" s="67"/>
      <c r="M39" s="68">
        <f>IF(L39=1,5,)</f>
        <v>0</v>
      </c>
      <c r="N39" s="67"/>
      <c r="O39" s="87">
        <f>IF(N39=1,5,)</f>
        <v>0</v>
      </c>
      <c r="Q39" s="193" t="s">
        <v>68</v>
      </c>
      <c r="R39" s="193"/>
      <c r="S39" s="100" t="s">
        <v>90</v>
      </c>
      <c r="T39" s="20"/>
      <c r="U39" s="20"/>
      <c r="V39" s="20"/>
    </row>
    <row r="40" spans="1:22" ht="24" customHeight="1" thickBot="1" x14ac:dyDescent="0.2">
      <c r="A40" s="213"/>
      <c r="B40" s="57" t="s">
        <v>49</v>
      </c>
      <c r="C40" s="67"/>
      <c r="D40" s="68">
        <f>IF(C40=1,3,)</f>
        <v>0</v>
      </c>
      <c r="E40" s="188"/>
      <c r="F40" s="189"/>
      <c r="G40" s="190">
        <f>IF(E40=1,3,)</f>
        <v>0</v>
      </c>
      <c r="H40" s="191"/>
      <c r="I40" s="192"/>
      <c r="J40" s="67"/>
      <c r="K40" s="68">
        <f>IF(J40=1,3,)</f>
        <v>0</v>
      </c>
      <c r="L40" s="67"/>
      <c r="M40" s="68">
        <f>IF(L40=1,3,)</f>
        <v>0</v>
      </c>
      <c r="N40" s="67"/>
      <c r="O40" s="87">
        <f>IF(N40=1,3,)</f>
        <v>0</v>
      </c>
      <c r="Q40" s="193" t="s">
        <v>64</v>
      </c>
      <c r="R40" s="193"/>
      <c r="S40" s="100" t="s">
        <v>58</v>
      </c>
      <c r="T40" s="20"/>
      <c r="U40" s="20"/>
      <c r="V40" s="20"/>
    </row>
    <row r="41" spans="1:22" ht="24" customHeight="1" thickBot="1" x14ac:dyDescent="0.2">
      <c r="A41" s="213"/>
      <c r="B41" s="57" t="s">
        <v>46</v>
      </c>
      <c r="C41" s="67">
        <v>2</v>
      </c>
      <c r="D41" s="68">
        <f>IF(C41=1,5,IF(C41=2,5,))</f>
        <v>5</v>
      </c>
      <c r="E41" s="188"/>
      <c r="F41" s="189"/>
      <c r="G41" s="190">
        <f>IF(E41=1,5,IF(E41=2,5,))</f>
        <v>0</v>
      </c>
      <c r="H41" s="191"/>
      <c r="I41" s="192"/>
      <c r="J41" s="67"/>
      <c r="K41" s="68">
        <f>IF(J41=1,5,IF(J41=2,5,))</f>
        <v>0</v>
      </c>
      <c r="L41" s="67"/>
      <c r="M41" s="68">
        <f>IF(L41=1,5,IF(L41=2,5,))</f>
        <v>0</v>
      </c>
      <c r="N41" s="67"/>
      <c r="O41" s="87">
        <f>IF(N41=1,5,IF(N41=2,5,))</f>
        <v>0</v>
      </c>
      <c r="Q41" s="193" t="s">
        <v>65</v>
      </c>
      <c r="R41" s="193"/>
      <c r="S41" s="98">
        <v>5</v>
      </c>
      <c r="T41" s="98">
        <v>5</v>
      </c>
      <c r="U41" s="20"/>
      <c r="V41" s="20"/>
    </row>
    <row r="42" spans="1:22" ht="24" customHeight="1" thickBot="1" x14ac:dyDescent="0.2">
      <c r="A42" s="213"/>
      <c r="B42" s="57" t="s">
        <v>48</v>
      </c>
      <c r="C42" s="67"/>
      <c r="D42" s="68">
        <f>IF(C42=1,5,IF(C42=2,4,))</f>
        <v>0</v>
      </c>
      <c r="E42" s="188"/>
      <c r="F42" s="189"/>
      <c r="G42" s="190">
        <f>IF(E42=1,5,IF(E42=2,4,))</f>
        <v>0</v>
      </c>
      <c r="H42" s="191"/>
      <c r="I42" s="192"/>
      <c r="J42" s="67"/>
      <c r="K42" s="68">
        <f>IF(J42=1,5,IF(J42=2,4,))</f>
        <v>0</v>
      </c>
      <c r="L42" s="67"/>
      <c r="M42" s="68">
        <f>IF(L42=1,5,IF(L42=2,4,))</f>
        <v>0</v>
      </c>
      <c r="N42" s="67"/>
      <c r="O42" s="87">
        <f>IF(N42=1,5,IF(N42=2,4,))</f>
        <v>0</v>
      </c>
      <c r="Q42" s="193" t="s">
        <v>66</v>
      </c>
      <c r="R42" s="193"/>
      <c r="S42" s="98">
        <v>5</v>
      </c>
      <c r="T42" s="98">
        <v>4</v>
      </c>
      <c r="U42" s="20"/>
      <c r="V42" s="20"/>
    </row>
    <row r="43" spans="1:22" ht="24" customHeight="1" thickBot="1" x14ac:dyDescent="0.2">
      <c r="A43" s="213"/>
      <c r="B43" s="57" t="s">
        <v>47</v>
      </c>
      <c r="C43" s="67"/>
      <c r="D43" s="68">
        <f>IF(C43=1,4,IF(C43=2,4,))</f>
        <v>0</v>
      </c>
      <c r="E43" s="188">
        <v>1</v>
      </c>
      <c r="F43" s="189"/>
      <c r="G43" s="190">
        <f>IF(E43=1,4,IF(E43=2,4,))</f>
        <v>4</v>
      </c>
      <c r="H43" s="191"/>
      <c r="I43" s="192"/>
      <c r="J43" s="67"/>
      <c r="K43" s="68">
        <f>IF(J43=1,4,IF(J43=2,4,))</f>
        <v>0</v>
      </c>
      <c r="L43" s="67"/>
      <c r="M43" s="68">
        <f>IF(L43=1,4,IF(L43=2,4,))</f>
        <v>0</v>
      </c>
      <c r="N43" s="67"/>
      <c r="O43" s="87">
        <f>IF(N43=1,4,IF(N43=2,4,))</f>
        <v>0</v>
      </c>
      <c r="Q43" s="193" t="s">
        <v>62</v>
      </c>
      <c r="R43" s="193"/>
      <c r="S43" s="97">
        <v>4</v>
      </c>
      <c r="T43" s="97">
        <v>4</v>
      </c>
      <c r="U43" s="20"/>
      <c r="V43" s="20"/>
    </row>
    <row r="44" spans="1:22" ht="58.15" customHeight="1" thickBot="1" x14ac:dyDescent="0.2">
      <c r="A44" s="213"/>
      <c r="B44" s="64" t="s">
        <v>121</v>
      </c>
      <c r="C44" s="67">
        <v>1</v>
      </c>
      <c r="D44" s="68">
        <f>IF(C44=1,3,IF(C44=2,2,))</f>
        <v>3</v>
      </c>
      <c r="E44" s="188">
        <v>1</v>
      </c>
      <c r="F44" s="189"/>
      <c r="G44" s="190">
        <f>IF(E44=1,3,IF(E44=2,2,))</f>
        <v>3</v>
      </c>
      <c r="H44" s="191"/>
      <c r="I44" s="192"/>
      <c r="J44" s="67"/>
      <c r="K44" s="68">
        <f>IF(J44=1,3,IF(J44=2,2,))</f>
        <v>0</v>
      </c>
      <c r="L44" s="67"/>
      <c r="M44" s="68">
        <f>IF(L44=1,3,IF(L44=2,2,))</f>
        <v>0</v>
      </c>
      <c r="N44" s="67"/>
      <c r="O44" s="87">
        <f>IF(N44=1,3,IF(N44=2,2,))</f>
        <v>0</v>
      </c>
      <c r="Q44" s="197" t="s">
        <v>67</v>
      </c>
      <c r="R44" s="197"/>
      <c r="S44" s="98">
        <v>3</v>
      </c>
      <c r="T44" s="98">
        <v>2</v>
      </c>
      <c r="U44" s="20"/>
      <c r="V44" s="20"/>
    </row>
    <row r="45" spans="1:22" ht="58.15" customHeight="1" thickBot="1" x14ac:dyDescent="0.2">
      <c r="A45" s="213"/>
      <c r="B45" s="65" t="s">
        <v>122</v>
      </c>
      <c r="C45" s="67">
        <v>2</v>
      </c>
      <c r="D45" s="68">
        <f>IF(C45=1,4,IF(C45=2,3,))</f>
        <v>3</v>
      </c>
      <c r="E45" s="188">
        <v>1</v>
      </c>
      <c r="F45" s="189"/>
      <c r="G45" s="190">
        <f>IF(E45=1,4,IF(E45=2,3,))</f>
        <v>4</v>
      </c>
      <c r="H45" s="191"/>
      <c r="I45" s="192"/>
      <c r="J45" s="67"/>
      <c r="K45" s="68">
        <f>IF(J45=1,4,IF(J45=2,3,))</f>
        <v>0</v>
      </c>
      <c r="L45" s="67"/>
      <c r="M45" s="68">
        <f>IF(L45=1,4,IF(L45=2,3,))</f>
        <v>0</v>
      </c>
      <c r="N45" s="67"/>
      <c r="O45" s="87">
        <f>IF(N45=1,4,IF(N45=2,3,))</f>
        <v>0</v>
      </c>
      <c r="Q45" s="197" t="s">
        <v>61</v>
      </c>
      <c r="R45" s="197"/>
      <c r="S45" s="99">
        <v>4</v>
      </c>
      <c r="T45" s="98">
        <v>3</v>
      </c>
      <c r="U45" s="20"/>
      <c r="V45" s="20"/>
    </row>
    <row r="46" spans="1:22" ht="48.75" thickBot="1" x14ac:dyDescent="0.2">
      <c r="A46" s="213"/>
      <c r="B46" s="65" t="s">
        <v>111</v>
      </c>
      <c r="C46" s="67"/>
      <c r="D46" s="68">
        <f>IF(C46=1,4,IF(C46=2,3,))</f>
        <v>0</v>
      </c>
      <c r="E46" s="188"/>
      <c r="F46" s="189"/>
      <c r="G46" s="190">
        <f>IF(E46=1,4,IF(E46=2,3,))</f>
        <v>0</v>
      </c>
      <c r="H46" s="191"/>
      <c r="I46" s="192"/>
      <c r="J46" s="67"/>
      <c r="K46" s="68">
        <f>IF(J46=1,4,IF(J46=2,3,))</f>
        <v>0</v>
      </c>
      <c r="L46" s="67"/>
      <c r="M46" s="68">
        <f>IF(L46=1,4,IF(L46=2,3,))</f>
        <v>0</v>
      </c>
      <c r="N46" s="67"/>
      <c r="O46" s="87">
        <f>IF(N46=1,4,IF(N46=2,3,))</f>
        <v>0</v>
      </c>
      <c r="Q46" s="197"/>
      <c r="R46" s="197"/>
      <c r="S46" s="98" t="s">
        <v>44</v>
      </c>
      <c r="T46" s="98" t="s">
        <v>44</v>
      </c>
      <c r="U46" s="20"/>
      <c r="V46" s="20"/>
    </row>
    <row r="47" spans="1:22" ht="27.75" thickBot="1" x14ac:dyDescent="0.2">
      <c r="A47" s="213"/>
      <c r="B47" s="57" t="s">
        <v>52</v>
      </c>
      <c r="C47" s="67"/>
      <c r="D47" s="68">
        <f>IF(C47=1,5,)</f>
        <v>0</v>
      </c>
      <c r="E47" s="188"/>
      <c r="F47" s="189"/>
      <c r="G47" s="190">
        <f>IF(E47=1,5,)</f>
        <v>0</v>
      </c>
      <c r="H47" s="191"/>
      <c r="I47" s="192"/>
      <c r="J47" s="67"/>
      <c r="K47" s="68">
        <f>IF(J47=1,5,)</f>
        <v>0</v>
      </c>
      <c r="L47" s="67"/>
      <c r="M47" s="68">
        <f>IF(L47=1,5,)</f>
        <v>0</v>
      </c>
      <c r="N47" s="67"/>
      <c r="O47" s="87">
        <f>IF(N47=1,5,)</f>
        <v>0</v>
      </c>
      <c r="Q47" s="197" t="s">
        <v>68</v>
      </c>
      <c r="R47" s="197"/>
      <c r="S47" s="98">
        <v>5</v>
      </c>
      <c r="T47" s="20"/>
      <c r="U47" s="20"/>
      <c r="V47" s="20"/>
    </row>
    <row r="48" spans="1:22" ht="17.25" x14ac:dyDescent="0.15">
      <c r="A48" s="213"/>
      <c r="B48" s="200" t="s">
        <v>112</v>
      </c>
      <c r="C48" s="74"/>
      <c r="D48" s="4">
        <f>MAX(D35,D37:D45,D47)</f>
        <v>5</v>
      </c>
      <c r="E48" s="202"/>
      <c r="F48" s="203"/>
      <c r="G48" s="204">
        <f>MAX(G35,G37:G45,G47)</f>
        <v>4</v>
      </c>
      <c r="H48" s="205"/>
      <c r="I48" s="206"/>
      <c r="J48" s="74"/>
      <c r="K48" s="4">
        <f>MAX(K35,K37:K45,K47)</f>
        <v>0</v>
      </c>
      <c r="L48" s="74"/>
      <c r="M48" s="4">
        <f>MAX(M35,M37:M45,M47)</f>
        <v>0</v>
      </c>
      <c r="N48" s="74"/>
      <c r="O48" s="4">
        <f>MAX(O35,O37:O45,O47)</f>
        <v>0</v>
      </c>
      <c r="Q48"/>
      <c r="R48"/>
      <c r="S48"/>
      <c r="T48"/>
      <c r="U48"/>
    </row>
    <row r="49" spans="1:21" ht="18" thickBot="1" x14ac:dyDescent="0.2">
      <c r="A49" s="214"/>
      <c r="B49" s="201"/>
      <c r="C49" s="76"/>
      <c r="D49" s="42" t="str">
        <f>IF(C36&gt;=1,"S",IF(OR(C37=1,C37=2),"S",IF(C38&gt;=1,"S",IF(C39&gt;=1,"S",IF(C40&gt;=1,"S",IF(C46&gt;=1,"S",))))))</f>
        <v>S</v>
      </c>
      <c r="E49" s="207"/>
      <c r="F49" s="208"/>
      <c r="G49" s="209" t="str">
        <f>IF(E36&gt;=1,"S",IF(OR(E37=1,E37=2),"S",IF(E38&gt;=1,"S",IF(E39&gt;=1,"S",IF(E40&gt;=1,"S",IF(E46&gt;=1,"S",))))))</f>
        <v>S</v>
      </c>
      <c r="H49" s="210"/>
      <c r="I49" s="211"/>
      <c r="J49" s="76"/>
      <c r="K49" s="42">
        <f>IF(J36&gt;=1,"S",IF(OR(J37=1,J37=2),"S",IF(J38&gt;=1,"S",IF(J39&gt;=1,"S",IF(J40&gt;=1,"S",IF(J46&gt;=1,"S",))))))</f>
        <v>0</v>
      </c>
      <c r="L49" s="76"/>
      <c r="M49" s="42">
        <f>IF(L36&gt;=1,"S",IF(OR(L37=1,L37=2),"S",IF(L38&gt;=1,"S",IF(L39&gt;=1,"S",IF(L40&gt;=1,"S",IF(L46&gt;=1,"S",))))))</f>
        <v>0</v>
      </c>
      <c r="N49" s="76"/>
      <c r="O49" s="42">
        <f>IF(N36&gt;=1,"S",IF(OR(N37=1,N37=2),"S",IF(N38&gt;=1,"S",IF(N39&gt;=1,"S",IF(N40&gt;=1,"S",IF(N46&gt;=1,"S",))))))</f>
        <v>0</v>
      </c>
      <c r="Q49"/>
      <c r="R49"/>
      <c r="S49"/>
      <c r="T49"/>
      <c r="U49"/>
    </row>
    <row r="50" spans="1:21" ht="19.5" thickBot="1" x14ac:dyDescent="0.2">
      <c r="A50" s="47" t="s">
        <v>72</v>
      </c>
      <c r="B50" s="75" t="s">
        <v>97</v>
      </c>
      <c r="C50" s="78">
        <v>82</v>
      </c>
      <c r="D50" s="68">
        <f>IF(C50="","",IF(C50&lt;50,3,IF(AND(C50&gt;=50,C50&lt;150),2,IF(C50&gt;=150,1))))</f>
        <v>2</v>
      </c>
      <c r="E50" s="218">
        <v>64</v>
      </c>
      <c r="F50" s="219"/>
      <c r="G50" s="190">
        <f>IF(E50="","",IF(E50&lt;50,3,IF(AND(E50&gt;=50,E50&lt;150),2,IF(E50&gt;=150,1))))</f>
        <v>2</v>
      </c>
      <c r="H50" s="191"/>
      <c r="I50" s="192"/>
      <c r="J50" s="78"/>
      <c r="K50" s="68" t="str">
        <f>IF(J50="","",IF(J50&lt;50,3,IF(AND(J50&gt;=50,J50&lt;150),2,IF(J50&gt;=150,1))))</f>
        <v/>
      </c>
      <c r="L50" s="78"/>
      <c r="M50" s="68" t="str">
        <f>IF(L50="","",IF(L50&lt;50,3,IF(AND(L50&gt;=50,L50&lt;150),2,IF(L50&gt;=150,1))))</f>
        <v/>
      </c>
      <c r="N50" s="78"/>
      <c r="O50" s="87" t="str">
        <f>IF(N50="","",IF(N50&lt;50,3,IF(AND(N50&gt;=50,N50&lt;150),2,IF(N50&gt;=150,1))))</f>
        <v/>
      </c>
      <c r="Q50"/>
      <c r="R50"/>
      <c r="S50"/>
      <c r="T50"/>
      <c r="U50"/>
    </row>
    <row r="51" spans="1:21" ht="6" customHeight="1" thickBot="1" x14ac:dyDescent="0.2">
      <c r="A51" s="57"/>
      <c r="B51" s="58"/>
      <c r="C51" s="77"/>
      <c r="D51" s="69"/>
      <c r="E51" s="220"/>
      <c r="F51" s="220"/>
      <c r="G51" s="221"/>
      <c r="H51" s="221"/>
      <c r="I51" s="221"/>
      <c r="J51" s="77"/>
      <c r="K51" s="69"/>
      <c r="L51" s="77"/>
      <c r="M51" s="69"/>
      <c r="N51" s="77"/>
      <c r="O51" s="70"/>
      <c r="Q51"/>
      <c r="R51"/>
      <c r="S51"/>
      <c r="T51"/>
      <c r="U51"/>
    </row>
    <row r="52" spans="1:21" ht="24" customHeight="1" thickBot="1" x14ac:dyDescent="0.2">
      <c r="A52" s="198" t="s">
        <v>73</v>
      </c>
      <c r="B52" s="35" t="s">
        <v>113</v>
      </c>
      <c r="C52" s="84" t="s">
        <v>117</v>
      </c>
      <c r="D52" s="88"/>
      <c r="E52" s="164" t="s">
        <v>117</v>
      </c>
      <c r="F52" s="199"/>
      <c r="G52" s="199"/>
      <c r="H52" s="199"/>
      <c r="I52" s="165"/>
      <c r="J52" s="84"/>
      <c r="K52" s="72"/>
      <c r="L52" s="84"/>
      <c r="M52" s="72"/>
      <c r="N52" s="85"/>
      <c r="O52" s="72"/>
      <c r="Q52" s="16"/>
      <c r="R52" s="16"/>
      <c r="S52" s="215"/>
      <c r="T52" s="215"/>
      <c r="U52"/>
    </row>
    <row r="53" spans="1:21" ht="24" customHeight="1" thickBot="1" x14ac:dyDescent="0.2">
      <c r="A53" s="198"/>
      <c r="B53" s="89" t="s">
        <v>114</v>
      </c>
      <c r="C53" s="84" t="s">
        <v>118</v>
      </c>
      <c r="D53" s="88"/>
      <c r="E53" s="164" t="s">
        <v>118</v>
      </c>
      <c r="F53" s="199"/>
      <c r="G53" s="199"/>
      <c r="H53" s="199"/>
      <c r="I53" s="199"/>
      <c r="J53" s="84"/>
      <c r="K53" s="72"/>
      <c r="L53" s="84"/>
      <c r="M53" s="72"/>
      <c r="N53" s="84"/>
      <c r="O53" s="72"/>
      <c r="Q53" s="16"/>
      <c r="R53" s="16"/>
      <c r="S53" s="215"/>
      <c r="T53" s="215"/>
      <c r="U53"/>
    </row>
    <row r="54" spans="1:21" ht="24" customHeight="1" thickBot="1" x14ac:dyDescent="0.2">
      <c r="A54" s="198"/>
      <c r="B54" s="89" t="s">
        <v>139</v>
      </c>
      <c r="C54" s="112" t="s">
        <v>140</v>
      </c>
      <c r="D54" s="71"/>
      <c r="E54" s="216" t="s">
        <v>145</v>
      </c>
      <c r="F54" s="217"/>
      <c r="G54" s="217"/>
      <c r="H54" s="217"/>
      <c r="I54" s="217"/>
      <c r="J54" s="112" t="s">
        <v>140</v>
      </c>
      <c r="K54" s="73"/>
      <c r="L54" s="112" t="s">
        <v>140</v>
      </c>
      <c r="M54" s="73"/>
      <c r="N54" s="112" t="s">
        <v>140</v>
      </c>
      <c r="O54" s="73"/>
      <c r="Q54" s="16"/>
      <c r="R54" s="16"/>
      <c r="S54" s="215"/>
      <c r="T54" s="215"/>
      <c r="U54"/>
    </row>
    <row r="55" spans="1:21" ht="24" customHeight="1" thickBot="1" x14ac:dyDescent="0.2">
      <c r="A55" s="198"/>
      <c r="B55" s="89" t="s">
        <v>115</v>
      </c>
      <c r="C55" s="84" t="s">
        <v>119</v>
      </c>
      <c r="D55" s="72"/>
      <c r="E55" s="164" t="s">
        <v>119</v>
      </c>
      <c r="F55" s="199"/>
      <c r="G55" s="85"/>
      <c r="H55" s="85"/>
      <c r="I55" s="85"/>
      <c r="J55" s="84"/>
      <c r="K55" s="88"/>
      <c r="L55" s="84"/>
      <c r="M55" s="88"/>
      <c r="N55" s="84"/>
      <c r="O55" s="88"/>
      <c r="Q55" s="16"/>
      <c r="R55" s="16"/>
      <c r="S55" s="215"/>
      <c r="T55" s="215"/>
      <c r="U55"/>
    </row>
    <row r="56" spans="1:21" ht="14.25" thickBo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 s="16"/>
      <c r="O56" s="16"/>
      <c r="P56" s="16"/>
      <c r="Q56" s="16"/>
      <c r="R56" s="16"/>
      <c r="S56"/>
    </row>
    <row r="57" spans="1:21" ht="14.25" thickBot="1" x14ac:dyDescent="0.2">
      <c r="A57"/>
      <c r="B57" s="93"/>
      <c r="C57" t="s">
        <v>101</v>
      </c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21" ht="13.5" x14ac:dyDescent="0.15">
      <c r="A58"/>
      <c r="B58"/>
      <c r="C58" t="s">
        <v>107</v>
      </c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</sheetData>
  <sheetProtection sheet="1" objects="1" scenarios="1"/>
  <mergeCells count="106">
    <mergeCell ref="S55:T55"/>
    <mergeCell ref="S52:T52"/>
    <mergeCell ref="E53:F53"/>
    <mergeCell ref="G53:I53"/>
    <mergeCell ref="S53:T53"/>
    <mergeCell ref="E54:F54"/>
    <mergeCell ref="G54:I54"/>
    <mergeCell ref="S54:T54"/>
    <mergeCell ref="E50:F50"/>
    <mergeCell ref="G50:I50"/>
    <mergeCell ref="E51:F51"/>
    <mergeCell ref="G51:I51"/>
    <mergeCell ref="A52:A55"/>
    <mergeCell ref="E52:F52"/>
    <mergeCell ref="G52:I52"/>
    <mergeCell ref="E55:F55"/>
    <mergeCell ref="E47:F47"/>
    <mergeCell ref="G47:I47"/>
    <mergeCell ref="Q47:R47"/>
    <mergeCell ref="B48:B49"/>
    <mergeCell ref="E48:F48"/>
    <mergeCell ref="G48:I48"/>
    <mergeCell ref="E49:F49"/>
    <mergeCell ref="G49:I49"/>
    <mergeCell ref="A35:A49"/>
    <mergeCell ref="E45:F45"/>
    <mergeCell ref="G45:I45"/>
    <mergeCell ref="Q45:R45"/>
    <mergeCell ref="E46:F46"/>
    <mergeCell ref="G46:I46"/>
    <mergeCell ref="Q46:R46"/>
    <mergeCell ref="E43:F43"/>
    <mergeCell ref="G43:I43"/>
    <mergeCell ref="Q43:R43"/>
    <mergeCell ref="E44:F44"/>
    <mergeCell ref="G44:I44"/>
    <mergeCell ref="Q44:R44"/>
    <mergeCell ref="E41:F41"/>
    <mergeCell ref="G41:I41"/>
    <mergeCell ref="Q41:R41"/>
    <mergeCell ref="E42:F42"/>
    <mergeCell ref="G42:I42"/>
    <mergeCell ref="Q42:R42"/>
    <mergeCell ref="E39:F39"/>
    <mergeCell ref="G39:I39"/>
    <mergeCell ref="Q39:R39"/>
    <mergeCell ref="E40:F40"/>
    <mergeCell ref="G40:I40"/>
    <mergeCell ref="Q40:R40"/>
    <mergeCell ref="E37:F37"/>
    <mergeCell ref="G37:I37"/>
    <mergeCell ref="Q37:R37"/>
    <mergeCell ref="E38:F38"/>
    <mergeCell ref="G38:I38"/>
    <mergeCell ref="Q38:R38"/>
    <mergeCell ref="E34:F34"/>
    <mergeCell ref="G34:I34"/>
    <mergeCell ref="Q34:R34"/>
    <mergeCell ref="E35:F35"/>
    <mergeCell ref="G35:I35"/>
    <mergeCell ref="Q35:R35"/>
    <mergeCell ref="E36:F36"/>
    <mergeCell ref="G36:I36"/>
    <mergeCell ref="Q36:R36"/>
    <mergeCell ref="U6:U9"/>
    <mergeCell ref="J7:O7"/>
    <mergeCell ref="P7:P8"/>
    <mergeCell ref="Q7:R8"/>
    <mergeCell ref="N8:O8"/>
    <mergeCell ref="A33:B33"/>
    <mergeCell ref="C33:D33"/>
    <mergeCell ref="E33:I33"/>
    <mergeCell ref="J33:K33"/>
    <mergeCell ref="L33:M33"/>
    <mergeCell ref="N33:O33"/>
    <mergeCell ref="A16:U16"/>
    <mergeCell ref="A18:F18"/>
    <mergeCell ref="H18:M18"/>
    <mergeCell ref="O18:U18"/>
    <mergeCell ref="A19:F26"/>
    <mergeCell ref="H19:M26"/>
    <mergeCell ref="O19:U26"/>
    <mergeCell ref="R3:S3"/>
    <mergeCell ref="D4:G4"/>
    <mergeCell ref="I4:J4"/>
    <mergeCell ref="K4:L4"/>
    <mergeCell ref="M4:O4"/>
    <mergeCell ref="P4:Q4"/>
    <mergeCell ref="R4:S4"/>
    <mergeCell ref="G6:G8"/>
    <mergeCell ref="H6:H8"/>
    <mergeCell ref="I6:I8"/>
    <mergeCell ref="J6:R6"/>
    <mergeCell ref="S6:T8"/>
    <mergeCell ref="N2:P2"/>
    <mergeCell ref="D3:G3"/>
    <mergeCell ref="I3:J3"/>
    <mergeCell ref="K3:L3"/>
    <mergeCell ref="M3:O3"/>
    <mergeCell ref="P3:Q3"/>
    <mergeCell ref="A6:A9"/>
    <mergeCell ref="B6:B9"/>
    <mergeCell ref="C6:C9"/>
    <mergeCell ref="D6:D9"/>
    <mergeCell ref="E6:E8"/>
    <mergeCell ref="F6:F8"/>
  </mergeCells>
  <phoneticPr fontId="1"/>
  <conditionalFormatting sqref="T10:T14">
    <cfRule type="colorScale" priority="11">
      <colorScale>
        <cfvo type="num" val="0"/>
        <cfvo type="num" val="3"/>
        <cfvo type="num" val="5"/>
        <color theme="0"/>
        <color rgb="FFFF6600"/>
        <color rgb="FFFF0000"/>
      </colorScale>
    </cfRule>
  </conditionalFormatting>
  <conditionalFormatting sqref="H10:H14">
    <cfRule type="colorScale" priority="10">
      <colorScale>
        <cfvo type="num" val="0"/>
        <cfvo type="num" val="3"/>
        <cfvo type="num" val="5"/>
        <color theme="0"/>
        <color rgb="FFFF6600"/>
        <color rgb="FFFF0000"/>
      </colorScale>
    </cfRule>
  </conditionalFormatting>
  <conditionalFormatting sqref="I10:J14">
    <cfRule type="containsText" dxfId="0" priority="9" operator="containsText" text="S">
      <formula>NOT(ISERROR(SEARCH("S",I10)))</formula>
    </cfRule>
  </conditionalFormatting>
  <conditionalFormatting sqref="D35:D47">
    <cfRule type="colorScale" priority="8">
      <colorScale>
        <cfvo type="num" val="0.1"/>
        <cfvo type="max"/>
        <color rgb="FFFCFCFF"/>
        <color rgb="FFF8696B"/>
      </colorScale>
    </cfRule>
  </conditionalFormatting>
  <conditionalFormatting sqref="K35:K47 M35:M47 O35:O47">
    <cfRule type="colorScale" priority="7">
      <colorScale>
        <cfvo type="num" val="0.1"/>
        <cfvo type="max"/>
        <color rgb="FFFCFCFF"/>
        <color rgb="FFF8696B"/>
      </colorScale>
    </cfRule>
  </conditionalFormatting>
  <conditionalFormatting sqref="G35:G47">
    <cfRule type="colorScale" priority="12">
      <colorScale>
        <cfvo type="num" val="0.1"/>
        <cfvo type="max"/>
        <color rgb="FFFCFCFF"/>
        <color rgb="FFF8696B"/>
      </colorScale>
    </cfRule>
  </conditionalFormatting>
  <conditionalFormatting sqref="D48">
    <cfRule type="colorScale" priority="6">
      <colorScale>
        <cfvo type="num" val="0.1"/>
        <cfvo type="max"/>
        <color rgb="FFFCFCFF"/>
        <color rgb="FFF8696B"/>
      </colorScale>
    </cfRule>
  </conditionalFormatting>
  <conditionalFormatting sqref="G48">
    <cfRule type="colorScale" priority="5">
      <colorScale>
        <cfvo type="num" val="0.1"/>
        <cfvo type="max"/>
        <color rgb="FFFCFCFF"/>
        <color rgb="FFF8696B"/>
      </colorScale>
    </cfRule>
  </conditionalFormatting>
  <conditionalFormatting sqref="K48">
    <cfRule type="colorScale" priority="4">
      <colorScale>
        <cfvo type="num" val="0.1"/>
        <cfvo type="max"/>
        <color rgb="FFFCFCFF"/>
        <color rgb="FFF8696B"/>
      </colorScale>
    </cfRule>
  </conditionalFormatting>
  <conditionalFormatting sqref="M48">
    <cfRule type="colorScale" priority="2">
      <colorScale>
        <cfvo type="num" val="0.1"/>
        <cfvo type="max"/>
        <color rgb="FFFCFCFF"/>
        <color rgb="FFF8696B"/>
      </colorScale>
    </cfRule>
  </conditionalFormatting>
  <conditionalFormatting sqref="O48">
    <cfRule type="colorScale" priority="1">
      <colorScale>
        <cfvo type="num" val="0.1"/>
        <cfvo type="max"/>
        <color rgb="FFFCFCFF"/>
        <color rgb="FFF8696B"/>
      </colorScale>
    </cfRule>
  </conditionalFormatting>
  <dataValidations count="5">
    <dataValidation type="list" allowBlank="1" showInputMessage="1" showErrorMessage="1" sqref="C55 N55 J55 L55 E55" xr:uid="{57B18558-D601-4455-81A8-E1D29CB16BC3}">
      <formula1>"１種,2種"</formula1>
    </dataValidation>
    <dataValidation type="list" allowBlank="1" showInputMessage="1" showErrorMessage="1" sqref="C53 L53 N53 J53 E53" xr:uid="{26A2E944-BDF0-4B78-8916-A2CA6DEBF462}">
      <formula1>"劇物,毒物"</formula1>
    </dataValidation>
    <dataValidation type="list" allowBlank="1" showInputMessage="1" showErrorMessage="1" sqref="G55:I55 K55 M55 O55" xr:uid="{09FC7377-8E96-49E8-89F8-145DBBFB7287}">
      <formula1>"１種，2種"</formula1>
    </dataValidation>
    <dataValidation type="list" allowBlank="1" showInputMessage="1" showErrorMessage="1" sqref="C52 J52 L52 N52" xr:uid="{33FEC65F-C052-4EF1-BD7E-AC03E73B5AE8}">
      <formula1>"1類,2類,3類,4類,5類,6類"</formula1>
    </dataValidation>
    <dataValidation type="list" allowBlank="1" showInputMessage="1" showErrorMessage="1" sqref="C54 J54 L54 N54 E54" xr:uid="{4C02ACCD-FA9C-4747-8602-F89F0A87F1D1}">
      <formula1>"有機1種,有機2種,特化2類,特化3類,　"</formula1>
    </dataValidation>
  </dataValidations>
  <pageMargins left="0.39370078740157483" right="0.47244094488188981" top="0.35433070866141736" bottom="0.31496062992125984" header="0.31496062992125984" footer="0.31496062992125984"/>
  <pageSetup paperSize="9" scale="70" fitToHeight="2" orientation="landscape" r:id="rId1"/>
  <rowBreaks count="1" manualBreakCount="1">
    <brk id="28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リスクアセス表</vt:lpstr>
      <vt:lpstr>解説</vt:lpstr>
      <vt:lpstr>記入　例</vt:lpstr>
      <vt:lpstr>リスクアセス表!Print_Area</vt:lpstr>
      <vt:lpstr>'記入　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ichiba</dc:creator>
  <cp:lastModifiedBy>ICHIBA</cp:lastModifiedBy>
  <cp:lastPrinted>2021-03-02T08:13:16Z</cp:lastPrinted>
  <dcterms:created xsi:type="dcterms:W3CDTF">2016-01-08T01:45:24Z</dcterms:created>
  <dcterms:modified xsi:type="dcterms:W3CDTF">2021-03-03T00:29:00Z</dcterms:modified>
</cp:coreProperties>
</file>