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chib\OneDrive - 佐賀大学(cc)\CRIS医学部\"/>
    </mc:Choice>
  </mc:AlternateContent>
  <bookViews>
    <workbookView xWindow="3720" yWindow="0" windowWidth="19560" windowHeight="8115" activeTab="1"/>
  </bookViews>
  <sheets>
    <sheet name="分類表" sheetId="5" r:id="rId1"/>
    <sheet name="有害性評価" sheetId="4" r:id="rId2"/>
    <sheet name="解説" sheetId="2" r:id="rId3"/>
    <sheet name="分類表 (例)" sheetId="7" r:id="rId4"/>
    <sheet name="有害性評価 (例)" sheetId="8" r:id="rId5"/>
  </sheets>
  <definedNames>
    <definedName name="_xlnm.Print_Area" localSheetId="0">分類表!$A$1:$U$27</definedName>
    <definedName name="_xlnm.Print_Area" localSheetId="3">'分類表 (例)'!$A$1:$U$27</definedName>
    <definedName name="_xlnm.Print_Area" localSheetId="1">有害性評価!$A$1:$R$26</definedName>
    <definedName name="_xlnm.Print_Area" localSheetId="4">'有害性評価 (例)'!$A$1:$R$26</definedName>
  </definedNames>
  <calcPr calcId="162913"/>
</workbook>
</file>

<file path=xl/calcChain.xml><?xml version="1.0" encoding="utf-8"?>
<calcChain xmlns="http://schemas.openxmlformats.org/spreadsheetml/2006/main">
  <c r="O11" i="5" l="1"/>
  <c r="L20" i="8" l="1"/>
  <c r="J20" i="8"/>
  <c r="H20" i="8"/>
  <c r="F20" i="8"/>
  <c r="D20" i="8"/>
  <c r="K19" i="8"/>
  <c r="I19" i="8"/>
  <c r="G19" i="8"/>
  <c r="E19" i="8"/>
  <c r="C19" i="8"/>
  <c r="L17" i="8"/>
  <c r="J17" i="8"/>
  <c r="H17" i="8"/>
  <c r="F17" i="8"/>
  <c r="D17" i="8"/>
  <c r="L16" i="8"/>
  <c r="J16" i="8"/>
  <c r="H16" i="8"/>
  <c r="F16" i="8"/>
  <c r="D16" i="8"/>
  <c r="L15" i="8"/>
  <c r="J15" i="8"/>
  <c r="H15" i="8"/>
  <c r="F15" i="8"/>
  <c r="D15" i="8"/>
  <c r="L14" i="8"/>
  <c r="J14" i="8"/>
  <c r="H14" i="8"/>
  <c r="F14" i="8"/>
  <c r="D14" i="8"/>
  <c r="L13" i="8"/>
  <c r="J13" i="8"/>
  <c r="H13" i="8"/>
  <c r="F13" i="8"/>
  <c r="D13" i="8"/>
  <c r="L12" i="8"/>
  <c r="J12" i="8"/>
  <c r="H12" i="8"/>
  <c r="F12" i="8"/>
  <c r="D12" i="8"/>
  <c r="L11" i="8"/>
  <c r="J11" i="8"/>
  <c r="H11" i="8"/>
  <c r="F11" i="8"/>
  <c r="D11" i="8"/>
  <c r="L10" i="8"/>
  <c r="J10" i="8"/>
  <c r="I18" i="8" s="1"/>
  <c r="H10" i="8"/>
  <c r="F10" i="8"/>
  <c r="D10" i="8"/>
  <c r="L9" i="8"/>
  <c r="J9" i="8"/>
  <c r="H9" i="8"/>
  <c r="F9" i="8"/>
  <c r="D9" i="8"/>
  <c r="L8" i="8"/>
  <c r="J8" i="8"/>
  <c r="H8" i="8"/>
  <c r="F8" i="8"/>
  <c r="D8" i="8"/>
  <c r="L7" i="8"/>
  <c r="J7" i="8"/>
  <c r="H7" i="8"/>
  <c r="F7" i="8"/>
  <c r="D7" i="8"/>
  <c r="L6" i="8"/>
  <c r="J6" i="8"/>
  <c r="H6" i="8"/>
  <c r="F6" i="8"/>
  <c r="D6" i="8"/>
  <c r="L5" i="8"/>
  <c r="K18" i="8" s="1"/>
  <c r="J5" i="8"/>
  <c r="H5" i="8"/>
  <c r="G18" i="8" s="1"/>
  <c r="F5" i="8"/>
  <c r="E18" i="8" s="1"/>
  <c r="D5" i="8"/>
  <c r="C18" i="8" s="1"/>
  <c r="N14" i="7"/>
  <c r="O14" i="7" s="1"/>
  <c r="Q14" i="7" s="1"/>
  <c r="R14" i="7" s="1"/>
  <c r="I14" i="7"/>
  <c r="H14" i="7"/>
  <c r="G14" i="7"/>
  <c r="F14" i="7"/>
  <c r="E14" i="7"/>
  <c r="C14" i="7"/>
  <c r="N13" i="7"/>
  <c r="O13" i="7" s="1"/>
  <c r="Q13" i="7" s="1"/>
  <c r="R13" i="7" s="1"/>
  <c r="I13" i="7"/>
  <c r="H13" i="7"/>
  <c r="G13" i="7"/>
  <c r="F13" i="7"/>
  <c r="E13" i="7"/>
  <c r="C13" i="7"/>
  <c r="N12" i="7"/>
  <c r="O12" i="7" s="1"/>
  <c r="Q12" i="7" s="1"/>
  <c r="R12" i="7" s="1"/>
  <c r="I12" i="7"/>
  <c r="H12" i="7"/>
  <c r="S12" i="7" s="1"/>
  <c r="T12" i="7" s="1"/>
  <c r="G12" i="7"/>
  <c r="F12" i="7"/>
  <c r="E12" i="7"/>
  <c r="C12" i="7"/>
  <c r="N11" i="7"/>
  <c r="O11" i="7" s="1"/>
  <c r="Q11" i="7" s="1"/>
  <c r="R11" i="7" s="1"/>
  <c r="I11" i="7"/>
  <c r="H11" i="7"/>
  <c r="S11" i="7" s="1"/>
  <c r="T11" i="7" s="1"/>
  <c r="G11" i="7"/>
  <c r="F11" i="7"/>
  <c r="E11" i="7"/>
  <c r="C11" i="7"/>
  <c r="N10" i="7"/>
  <c r="O10" i="7" s="1"/>
  <c r="Q10" i="7" s="1"/>
  <c r="R10" i="7" s="1"/>
  <c r="I10" i="7"/>
  <c r="H10" i="7"/>
  <c r="G10" i="7"/>
  <c r="F10" i="7"/>
  <c r="E10" i="7"/>
  <c r="C10" i="7"/>
  <c r="S10" i="7" l="1"/>
  <c r="T10" i="7" s="1"/>
  <c r="S14" i="7"/>
  <c r="T14" i="7" s="1"/>
  <c r="S13" i="7"/>
  <c r="T13" i="7" s="1"/>
  <c r="C19" i="4"/>
  <c r="K19" i="4"/>
  <c r="I19" i="4"/>
  <c r="G19" i="4"/>
  <c r="E19" i="4"/>
  <c r="L17" i="4"/>
  <c r="J17" i="4"/>
  <c r="H17" i="4"/>
  <c r="F17" i="4"/>
  <c r="D17" i="4"/>
  <c r="F20" i="4" l="1"/>
  <c r="N11" i="5" s="1"/>
  <c r="Q11" i="5" s="1"/>
  <c r="R11" i="5" s="1"/>
  <c r="L20" i="4"/>
  <c r="N14" i="5"/>
  <c r="O14" i="5" s="1"/>
  <c r="Q14" i="5" s="1"/>
  <c r="R14" i="5" s="1"/>
  <c r="J20" i="4"/>
  <c r="N13" i="5" s="1"/>
  <c r="O13" i="5" s="1"/>
  <c r="Q13" i="5" s="1"/>
  <c r="R13" i="5" s="1"/>
  <c r="H20" i="4"/>
  <c r="D20" i="4"/>
  <c r="N10" i="5" s="1"/>
  <c r="O10" i="5" s="1"/>
  <c r="Q10" i="5" s="1"/>
  <c r="R10" i="5" s="1"/>
  <c r="F10" i="5"/>
  <c r="E10" i="5"/>
  <c r="I10" i="5"/>
  <c r="E14" i="5"/>
  <c r="E13" i="5"/>
  <c r="E12" i="5"/>
  <c r="F12" i="5"/>
  <c r="E11" i="5"/>
  <c r="F14" i="5"/>
  <c r="F13" i="5"/>
  <c r="G13" i="5"/>
  <c r="F11" i="5"/>
  <c r="I11" i="5"/>
  <c r="G14" i="5"/>
  <c r="G12" i="5"/>
  <c r="G11" i="5"/>
  <c r="G10" i="5"/>
  <c r="D7" i="4"/>
  <c r="D8" i="4"/>
  <c r="D9" i="4"/>
  <c r="D10" i="4"/>
  <c r="D11" i="4"/>
  <c r="D12" i="4"/>
  <c r="D13" i="4"/>
  <c r="D14" i="4"/>
  <c r="D15" i="4"/>
  <c r="D5" i="4"/>
  <c r="I14" i="5"/>
  <c r="I13" i="5"/>
  <c r="I12" i="5"/>
  <c r="L5" i="4"/>
  <c r="L7" i="4"/>
  <c r="L8" i="4"/>
  <c r="L9" i="4"/>
  <c r="L10" i="4"/>
  <c r="L11" i="4"/>
  <c r="L12" i="4"/>
  <c r="L13" i="4"/>
  <c r="L14" i="4"/>
  <c r="L15" i="4"/>
  <c r="J5" i="4"/>
  <c r="J10" i="4"/>
  <c r="J12" i="4"/>
  <c r="J13" i="4"/>
  <c r="J14" i="4"/>
  <c r="J15" i="4"/>
  <c r="J7" i="4"/>
  <c r="J8" i="4"/>
  <c r="J9" i="4"/>
  <c r="J11" i="4"/>
  <c r="H14" i="4"/>
  <c r="H5" i="4"/>
  <c r="H7" i="4"/>
  <c r="H8" i="4"/>
  <c r="H9" i="4"/>
  <c r="H10" i="4"/>
  <c r="H11" i="4"/>
  <c r="H12" i="4"/>
  <c r="H13" i="4"/>
  <c r="H15" i="4"/>
  <c r="F9" i="4"/>
  <c r="F12" i="4"/>
  <c r="F5" i="4"/>
  <c r="F7" i="4"/>
  <c r="F8" i="4"/>
  <c r="F10" i="4"/>
  <c r="F11" i="4"/>
  <c r="F13" i="4"/>
  <c r="F14" i="4"/>
  <c r="F15" i="4"/>
  <c r="C14" i="5"/>
  <c r="C13" i="5"/>
  <c r="C12" i="5"/>
  <c r="C11" i="5"/>
  <c r="C10" i="5"/>
  <c r="L6" i="4"/>
  <c r="L16" i="4"/>
  <c r="J16" i="4"/>
  <c r="J6" i="4"/>
  <c r="H16" i="4"/>
  <c r="H6" i="4"/>
  <c r="F16" i="4"/>
  <c r="F6" i="4"/>
  <c r="N12" i="5"/>
  <c r="O12" i="5" s="1"/>
  <c r="Q12" i="5" s="1"/>
  <c r="R12" i="5" s="1"/>
  <c r="D16" i="4"/>
  <c r="D6" i="4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5" i="2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I18" i="4" l="1"/>
  <c r="H13" i="5" s="1"/>
  <c r="S13" i="5" s="1"/>
  <c r="T13" i="5" s="1"/>
  <c r="G18" i="4"/>
  <c r="H12" i="5" s="1"/>
  <c r="S12" i="5" s="1"/>
  <c r="T12" i="5" s="1"/>
  <c r="E18" i="4"/>
  <c r="H11" i="5" s="1"/>
  <c r="S11" i="5" s="1"/>
  <c r="T11" i="5" s="1"/>
  <c r="K18" i="4"/>
  <c r="H14" i="5" s="1"/>
  <c r="S14" i="5" s="1"/>
  <c r="T14" i="5" s="1"/>
  <c r="C18" i="4"/>
  <c r="H10" i="5" s="1"/>
  <c r="S10" i="5" s="1"/>
  <c r="T10" i="5" s="1"/>
</calcChain>
</file>

<file path=xl/sharedStrings.xml><?xml version="1.0" encoding="utf-8"?>
<sst xmlns="http://schemas.openxmlformats.org/spreadsheetml/2006/main" count="313" uniqueCount="149">
  <si>
    <t>３ 大量(トン、kl 単位で計る程度の量)
２ 中量(kg、l 単位で計る程度の量)
１ 少量(g、ml 単位で計る程度の量)</t>
    <phoneticPr fontId="1"/>
  </si>
  <si>
    <t>ばく露レベル</t>
    <rPh sb="2" eb="3">
      <t>ロ</t>
    </rPh>
    <phoneticPr fontId="1"/>
  </si>
  <si>
    <t>３ 高揮発性(沸点50℃未満)、高飛散性
２ 中揮発性(沸点50‐150℃)、中飛散性
１ 低揮発性(沸点150℃超過)、低飛散性</t>
    <phoneticPr fontId="1"/>
  </si>
  <si>
    <t>判定</t>
    <rPh sb="0" eb="2">
      <t>ハンテイ</t>
    </rPh>
    <phoneticPr fontId="1"/>
  </si>
  <si>
    <t>A取扱量</t>
    <rPh sb="1" eb="3">
      <t>トリアツカイ</t>
    </rPh>
    <rPh sb="3" eb="4">
      <t>リョウ</t>
    </rPh>
    <phoneticPr fontId="1"/>
  </si>
  <si>
    <t>B揮発性・飛散性</t>
    <rPh sb="1" eb="4">
      <t>キハツセイ</t>
    </rPh>
    <rPh sb="5" eb="7">
      <t>ヒサン</t>
    </rPh>
    <rPh sb="7" eb="8">
      <t>セイ</t>
    </rPh>
    <phoneticPr fontId="1"/>
  </si>
  <si>
    <t>C換気</t>
    <rPh sb="1" eb="3">
      <t>カンキ</t>
    </rPh>
    <phoneticPr fontId="1"/>
  </si>
  <si>
    <t>D汚染</t>
    <rPh sb="1" eb="3">
      <t>オセン</t>
    </rPh>
    <phoneticPr fontId="1"/>
  </si>
  <si>
    <t>作業環境レベルの推定ML</t>
    <rPh sb="0" eb="2">
      <t>サギョウ</t>
    </rPh>
    <rPh sb="2" eb="4">
      <t>カンキョウ</t>
    </rPh>
    <rPh sb="8" eb="10">
      <t>スイテイ</t>
    </rPh>
    <phoneticPr fontId="1"/>
  </si>
  <si>
    <t>年間作業時間・頻度FL</t>
    <rPh sb="0" eb="2">
      <t>ネンカン</t>
    </rPh>
    <rPh sb="2" eb="4">
      <t>サギョウ</t>
    </rPh>
    <rPh sb="4" eb="6">
      <t>ジカン</t>
    </rPh>
    <rPh sb="7" eb="9">
      <t>ヒンド</t>
    </rPh>
    <phoneticPr fontId="1"/>
  </si>
  <si>
    <t>リスク</t>
    <phoneticPr fontId="1"/>
  </si>
  <si>
    <t>ML
+
FL</t>
    <phoneticPr fontId="1"/>
  </si>
  <si>
    <t>５，400 時間超過
４，100 ～ 400時間
３，25～100 時間
２，10 ～ 25 時間
１，10 時間未満</t>
    <phoneticPr fontId="1"/>
  </si>
  <si>
    <t>有害性HL</t>
    <rPh sb="0" eb="3">
      <t>ユウガイセイ</t>
    </rPh>
    <phoneticPr fontId="1"/>
  </si>
  <si>
    <t>A
＋B
-C＋D</t>
    <phoneticPr fontId="1"/>
  </si>
  <si>
    <t>作業名</t>
    <rPh sb="0" eb="2">
      <t>サギョウ</t>
    </rPh>
    <rPh sb="2" eb="3">
      <t>メイ</t>
    </rPh>
    <phoneticPr fontId="1"/>
  </si>
  <si>
    <t>使用化学物質</t>
    <rPh sb="0" eb="2">
      <t>シヨウ</t>
    </rPh>
    <rPh sb="2" eb="4">
      <t>カガク</t>
    </rPh>
    <rPh sb="4" eb="6">
      <t>ブッシツ</t>
    </rPh>
    <phoneticPr fontId="1"/>
  </si>
  <si>
    <t>安衛法</t>
    <rPh sb="0" eb="3">
      <t>アンエイホウ</t>
    </rPh>
    <phoneticPr fontId="1"/>
  </si>
  <si>
    <t>消防法</t>
    <rPh sb="0" eb="3">
      <t>ショウボウホウ</t>
    </rPh>
    <phoneticPr fontId="1"/>
  </si>
  <si>
    <t>毒劇法</t>
    <rPh sb="0" eb="1">
      <t>ドク</t>
    </rPh>
    <rPh sb="1" eb="2">
      <t>ゲキ</t>
    </rPh>
    <rPh sb="2" eb="3">
      <t>ホウ</t>
    </rPh>
    <phoneticPr fontId="1"/>
  </si>
  <si>
    <t>有機則
特化則</t>
    <rPh sb="0" eb="2">
      <t>ユウキ</t>
    </rPh>
    <rPh sb="2" eb="3">
      <t>ソク</t>
    </rPh>
    <rPh sb="4" eb="6">
      <t>トクカ</t>
    </rPh>
    <rPh sb="6" eb="7">
      <t>ソク</t>
    </rPh>
    <phoneticPr fontId="1"/>
  </si>
  <si>
    <t>毒物
劇物</t>
    <rPh sb="0" eb="2">
      <t>ドクブツ</t>
    </rPh>
    <rPh sb="3" eb="5">
      <t>ゲキブツ</t>
    </rPh>
    <phoneticPr fontId="1"/>
  </si>
  <si>
    <t>1類
2類
3類
4類
5類</t>
    <rPh sb="1" eb="2">
      <t>ルイ</t>
    </rPh>
    <rPh sb="4" eb="5">
      <t>ルイ</t>
    </rPh>
    <rPh sb="7" eb="8">
      <t>ルイ</t>
    </rPh>
    <rPh sb="10" eb="11">
      <t>ルイ</t>
    </rPh>
    <rPh sb="13" eb="14">
      <t>ルイ</t>
    </rPh>
    <phoneticPr fontId="1"/>
  </si>
  <si>
    <t>化学物質リスクアセスメント表</t>
    <rPh sb="0" eb="2">
      <t>カガク</t>
    </rPh>
    <rPh sb="2" eb="4">
      <t>ブッシツ</t>
    </rPh>
    <rPh sb="13" eb="14">
      <t>ヒョウ</t>
    </rPh>
    <phoneticPr fontId="1"/>
  </si>
  <si>
    <t>学部</t>
    <rPh sb="0" eb="1">
      <t>ガク</t>
    </rPh>
    <rPh sb="1" eb="2">
      <t>ブ</t>
    </rPh>
    <phoneticPr fontId="1"/>
  </si>
  <si>
    <t>学科</t>
    <rPh sb="0" eb="2">
      <t>ガッカ</t>
    </rPh>
    <phoneticPr fontId="1"/>
  </si>
  <si>
    <t>講座</t>
    <rPh sb="0" eb="2">
      <t>コウザ</t>
    </rPh>
    <phoneticPr fontId="1"/>
  </si>
  <si>
    <t>責任者</t>
    <rPh sb="0" eb="3">
      <t>セキニンシャ</t>
    </rPh>
    <phoneticPr fontId="1"/>
  </si>
  <si>
    <t>作業主任者</t>
    <rPh sb="0" eb="2">
      <t>サギョウ</t>
    </rPh>
    <rPh sb="2" eb="5">
      <t>シュニンシャ</t>
    </rPh>
    <phoneticPr fontId="1"/>
  </si>
  <si>
    <t>作成日</t>
    <rPh sb="0" eb="2">
      <t>サクセイ</t>
    </rPh>
    <rPh sb="2" eb="3">
      <t>ヒ</t>
    </rPh>
    <phoneticPr fontId="1"/>
  </si>
  <si>
    <t>５悪い
～
１良い</t>
    <rPh sb="1" eb="2">
      <t>ワル</t>
    </rPh>
    <rPh sb="7" eb="8">
      <t>ヨ</t>
    </rPh>
    <phoneticPr fontId="1"/>
  </si>
  <si>
    <t>５高い
～
１低い</t>
    <rPh sb="1" eb="2">
      <t>タカ</t>
    </rPh>
    <rPh sb="7" eb="8">
      <t>ヒク</t>
    </rPh>
    <phoneticPr fontId="1"/>
  </si>
  <si>
    <t>有害性
+
ばく露レベル</t>
    <rPh sb="0" eb="3">
      <t>ユウガイセイ</t>
    </rPh>
    <rPh sb="8" eb="9">
      <t>ロ</t>
    </rPh>
    <phoneticPr fontId="1"/>
  </si>
  <si>
    <t>１ 作業者の衣服、手足、保護具に化学物質等による汚れが見られる場合
０ 汚れが見られない場合</t>
    <rPh sb="2" eb="4">
      <t>サギョウ</t>
    </rPh>
    <phoneticPr fontId="1"/>
  </si>
  <si>
    <t>従事者</t>
    <rPh sb="0" eb="3">
      <t>ジュウジシャ</t>
    </rPh>
    <phoneticPr fontId="1"/>
  </si>
  <si>
    <t>作成者</t>
    <rPh sb="0" eb="3">
      <t>サクセイシャ</t>
    </rPh>
    <phoneticPr fontId="1"/>
  </si>
  <si>
    <t>GHS</t>
    <phoneticPr fontId="1"/>
  </si>
  <si>
    <t>作業頻度レベル</t>
    <rPh sb="0" eb="2">
      <t>サギョウ</t>
    </rPh>
    <rPh sb="2" eb="4">
      <t>ヒンド</t>
    </rPh>
    <phoneticPr fontId="1"/>
  </si>
  <si>
    <t>作業環境レベルEL</t>
    <rPh sb="0" eb="2">
      <t>サギョウ</t>
    </rPh>
    <rPh sb="2" eb="4">
      <t>カンキョウ</t>
    </rPh>
    <phoneticPr fontId="1"/>
  </si>
  <si>
    <t>リスクの見積もり</t>
    <rPh sb="4" eb="6">
      <t>ミツ</t>
    </rPh>
    <phoneticPr fontId="1"/>
  </si>
  <si>
    <t>EL</t>
    <phoneticPr fontId="1"/>
  </si>
  <si>
    <t>HL</t>
    <phoneticPr fontId="1"/>
  </si>
  <si>
    <t>研究室</t>
    <rPh sb="0" eb="3">
      <t>ケンキュウシツ</t>
    </rPh>
    <phoneticPr fontId="1"/>
  </si>
  <si>
    <t>部屋</t>
    <rPh sb="0" eb="2">
      <t>ヘヤ</t>
    </rPh>
    <phoneticPr fontId="1"/>
  </si>
  <si>
    <t>・皮膚刺激性 区分２
・眼刺激性 区分２
・吸引性呼吸器有害性 区分１
・他のグループに割り当てられない粉体、蒸気</t>
    <phoneticPr fontId="1"/>
  </si>
  <si>
    <t>・急性毒性 区分３
・皮膚腐食性 区分１（細区分１Ａ、１Ｂ、１Ｃ）
・眼刺激性 区分１
・皮膚感作性 区分１
・特定標的臓器毒性（単回ばく露） 区分１
・特定標的臓器毒性（反復ばく露） 区分２</t>
    <phoneticPr fontId="1"/>
  </si>
  <si>
    <t>・急性毒性 区分１、２
・発がん性 区分２
・特定標的臓器毒性（反復ばく露） 区分１
・生殖毒性 区分１、２</t>
    <phoneticPr fontId="1"/>
  </si>
  <si>
    <t>・生殖細胞変異原性 区分１、２
・発がん性 区分１
・呼吸器感作性 区分１</t>
    <phoneticPr fontId="1"/>
  </si>
  <si>
    <t>・急性毒性（経皮）区分１、２、３、４
・皮膚腐食性 区分１（細区分１Ａ、１Ｂ、１Ｃ）
・皮膚刺激性 区分２
・眼刺激性 区分１、２
・皮膚感作性 区分１
・特定標的臓器毒性（単回ばく露）（経皮）区分１、２
・特定標的臓器毒性（反復ばく露）（経皮）区分１、２</t>
    <phoneticPr fontId="1"/>
  </si>
  <si>
    <t>S</t>
    <phoneticPr fontId="1"/>
  </si>
  <si>
    <t>呼吸器感作性</t>
    <rPh sb="0" eb="3">
      <t>コキュウキ</t>
    </rPh>
    <rPh sb="3" eb="4">
      <t>カン</t>
    </rPh>
    <rPh sb="4" eb="5">
      <t>サ</t>
    </rPh>
    <rPh sb="5" eb="6">
      <t>セイ</t>
    </rPh>
    <phoneticPr fontId="1"/>
  </si>
  <si>
    <t>生殖細胞変異原性</t>
    <rPh sb="0" eb="2">
      <t>セイショク</t>
    </rPh>
    <rPh sb="2" eb="4">
      <t>サイボウ</t>
    </rPh>
    <rPh sb="4" eb="8">
      <t>ヘンイゲンセイ</t>
    </rPh>
    <phoneticPr fontId="1"/>
  </si>
  <si>
    <t>生殖毒性</t>
    <rPh sb="0" eb="2">
      <t>セイショク</t>
    </rPh>
    <rPh sb="2" eb="4">
      <t>ドクセイ</t>
    </rPh>
    <phoneticPr fontId="1"/>
  </si>
  <si>
    <t>発がん性</t>
    <rPh sb="0" eb="1">
      <t>ハツ</t>
    </rPh>
    <rPh sb="3" eb="4">
      <t>セイ</t>
    </rPh>
    <phoneticPr fontId="1"/>
  </si>
  <si>
    <t>皮膚感作性</t>
    <rPh sb="0" eb="2">
      <t>ヒフ</t>
    </rPh>
    <rPh sb="2" eb="3">
      <t>カン</t>
    </rPh>
    <rPh sb="3" eb="4">
      <t>サ</t>
    </rPh>
    <rPh sb="4" eb="5">
      <t>セイ</t>
    </rPh>
    <phoneticPr fontId="1"/>
  </si>
  <si>
    <t>3　S</t>
    <phoneticPr fontId="1"/>
  </si>
  <si>
    <t>急性毒性</t>
    <rPh sb="0" eb="2">
      <t>キュウセイ</t>
    </rPh>
    <rPh sb="2" eb="4">
      <t>ドクセイ</t>
    </rPh>
    <phoneticPr fontId="1"/>
  </si>
  <si>
    <t>吸引性呼吸器有害性</t>
    <rPh sb="0" eb="2">
      <t>キュウイン</t>
    </rPh>
    <rPh sb="2" eb="3">
      <t>セイ</t>
    </rPh>
    <rPh sb="3" eb="6">
      <t>コキュウキ</t>
    </rPh>
    <rPh sb="6" eb="9">
      <t>ユウガイセイ</t>
    </rPh>
    <phoneticPr fontId="1"/>
  </si>
  <si>
    <t>区分４</t>
    <rPh sb="0" eb="2">
      <t>クブン</t>
    </rPh>
    <phoneticPr fontId="1"/>
  </si>
  <si>
    <t>区分３</t>
    <rPh sb="0" eb="2">
      <t>クブン</t>
    </rPh>
    <phoneticPr fontId="1"/>
  </si>
  <si>
    <t>区分２</t>
    <rPh sb="0" eb="2">
      <t>クブン</t>
    </rPh>
    <phoneticPr fontId="1"/>
  </si>
  <si>
    <t>区分１</t>
    <rPh sb="0" eb="2">
      <t>クブン</t>
    </rPh>
    <phoneticPr fontId="1"/>
  </si>
  <si>
    <t>皮膚腐食性／刺激性</t>
    <rPh sb="0" eb="2">
      <t>ヒフ</t>
    </rPh>
    <rPh sb="2" eb="5">
      <t>フショクセイ</t>
    </rPh>
    <rPh sb="6" eb="9">
      <t>シゲキセイ</t>
    </rPh>
    <phoneticPr fontId="1"/>
  </si>
  <si>
    <t>３　S</t>
    <phoneticPr fontId="1"/>
  </si>
  <si>
    <t>1　S</t>
    <phoneticPr fontId="1"/>
  </si>
  <si>
    <t>区分１，２は４点，区分３は３点，区分4は２点</t>
    <rPh sb="0" eb="2">
      <t>クブン</t>
    </rPh>
    <rPh sb="7" eb="8">
      <t>テン</t>
    </rPh>
    <rPh sb="9" eb="11">
      <t>クブン</t>
    </rPh>
    <rPh sb="14" eb="15">
      <t>テン</t>
    </rPh>
    <rPh sb="16" eb="18">
      <t>クブン</t>
    </rPh>
    <rPh sb="21" eb="22">
      <t>テン</t>
    </rPh>
    <phoneticPr fontId="1"/>
  </si>
  <si>
    <t>区分１は４点，区分２は３点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</si>
  <si>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区分１は４点，区分２は４点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</si>
  <si>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区分１は３点，区分２は１点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</si>
  <si>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</t>
    <rPh sb="0" eb="2">
      <t>クブン</t>
    </rPh>
    <rPh sb="5" eb="6">
      <t>テン</t>
    </rPh>
    <phoneticPr fontId="1"/>
  </si>
  <si>
    <t>区分１は５点，区分２は５点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</si>
  <si>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区分１は５点，区分２は４点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</si>
  <si>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区分１は３点，区分２は２点</t>
    <rPh sb="0" eb="2">
      <t>クブン</t>
    </rPh>
    <rPh sb="5" eb="6">
      <t>テン</t>
    </rPh>
    <rPh sb="7" eb="9">
      <t>クブン</t>
    </rPh>
    <rPh sb="12" eb="13">
      <t>テン</t>
    </rPh>
    <phoneticPr fontId="1"/>
  </si>
  <si>
    <t>区分１は５点</t>
    <rPh sb="0" eb="2">
      <t>クブン</t>
    </rPh>
    <rPh sb="5" eb="6">
      <t>テン</t>
    </rPh>
    <phoneticPr fontId="1"/>
  </si>
  <si>
    <t>急性毒性(経皮）</t>
    <rPh sb="0" eb="2">
      <t>キュウセイ</t>
    </rPh>
    <rPh sb="2" eb="4">
      <t>ドクセイ</t>
    </rPh>
    <rPh sb="5" eb="6">
      <t>ケイ</t>
    </rPh>
    <rPh sb="6" eb="7">
      <t>ヒ</t>
    </rPh>
    <phoneticPr fontId="1"/>
  </si>
  <si>
    <t>区分１は３点，区分２は１点、区分３は1点</t>
    <rPh sb="0" eb="2">
      <t>クブン</t>
    </rPh>
    <rPh sb="5" eb="6">
      <t>テン</t>
    </rPh>
    <rPh sb="7" eb="9">
      <t>クブン</t>
    </rPh>
    <rPh sb="12" eb="13">
      <t>テン</t>
    </rPh>
    <rPh sb="14" eb="16">
      <t>クブン</t>
    </rPh>
    <rPh sb="19" eb="20">
      <t>テン</t>
    </rPh>
    <phoneticPr fontId="1"/>
  </si>
  <si>
    <t>検索画面から、
使用履歴⏎
管理部署入力
使用日　昨年4月1日から今年3月31日　入力
検索実行　エクセル変換し、物質ごとで集計
昨年1年間使用量欄に記入</t>
    <rPh sb="2" eb="4">
      <t>ガメン</t>
    </rPh>
    <rPh sb="14" eb="16">
      <t>カンリ</t>
    </rPh>
    <rPh sb="16" eb="18">
      <t>ブショ</t>
    </rPh>
    <rPh sb="18" eb="20">
      <t>ニュウリョク</t>
    </rPh>
    <rPh sb="25" eb="27">
      <t>サクネン</t>
    </rPh>
    <rPh sb="28" eb="29">
      <t>ガツ</t>
    </rPh>
    <rPh sb="30" eb="31">
      <t>ニチ</t>
    </rPh>
    <rPh sb="33" eb="35">
      <t>コンネン</t>
    </rPh>
    <rPh sb="36" eb="37">
      <t>ガツ</t>
    </rPh>
    <rPh sb="39" eb="40">
      <t>ニチ</t>
    </rPh>
    <rPh sb="41" eb="43">
      <t>ニュウリョク</t>
    </rPh>
    <rPh sb="46" eb="48">
      <t>ジッコウ</t>
    </rPh>
    <rPh sb="53" eb="55">
      <t>ヘンカン</t>
    </rPh>
    <rPh sb="57" eb="59">
      <t>ブッシツ</t>
    </rPh>
    <rPh sb="62" eb="64">
      <t>シュウケイ</t>
    </rPh>
    <rPh sb="65" eb="67">
      <t>サクネン</t>
    </rPh>
    <rPh sb="68" eb="70">
      <t>ネンカン</t>
    </rPh>
    <rPh sb="70" eb="72">
      <t>シヨウ</t>
    </rPh>
    <rPh sb="72" eb="73">
      <t>リョウ</t>
    </rPh>
    <rPh sb="73" eb="74">
      <t>ラン</t>
    </rPh>
    <rPh sb="75" eb="77">
      <t>キニュウ</t>
    </rPh>
    <phoneticPr fontId="1"/>
  </si>
  <si>
    <t>２．危険有害性要約</t>
    <rPh sb="2" eb="4">
      <t>キケン</t>
    </rPh>
    <rPh sb="4" eb="7">
      <t>ユウガイセイ</t>
    </rPh>
    <rPh sb="7" eb="9">
      <t>ヨウヤク</t>
    </rPh>
    <phoneticPr fontId="1"/>
  </si>
  <si>
    <t>９．物理化学的性質</t>
    <rPh sb="2" eb="4">
      <t>ブツリ</t>
    </rPh>
    <rPh sb="4" eb="7">
      <t>カガクテキ</t>
    </rPh>
    <rPh sb="7" eb="9">
      <t>セイシツ</t>
    </rPh>
    <phoneticPr fontId="1"/>
  </si>
  <si>
    <t>15．適用法令</t>
    <rPh sb="3" eb="5">
      <t>テキヨウ</t>
    </rPh>
    <rPh sb="5" eb="7">
      <t>ホウレイ</t>
    </rPh>
    <phoneticPr fontId="1"/>
  </si>
  <si>
    <t>物質名</t>
    <rPh sb="0" eb="2">
      <t>ブッシツ</t>
    </rPh>
    <rPh sb="2" eb="3">
      <t>メイ</t>
    </rPh>
    <phoneticPr fontId="1"/>
  </si>
  <si>
    <t>CRIS管理者</t>
    <rPh sb="4" eb="7">
      <t>カンリシャ</t>
    </rPh>
    <phoneticPr fontId="1"/>
  </si>
  <si>
    <t>過去半年あるいは１年の使用量集計</t>
    <rPh sb="0" eb="2">
      <t>カコ</t>
    </rPh>
    <rPh sb="2" eb="4">
      <t>ハントシ</t>
    </rPh>
    <rPh sb="9" eb="10">
      <t>ネン</t>
    </rPh>
    <rPh sb="11" eb="13">
      <t>シヨウ</t>
    </rPh>
    <rPh sb="13" eb="14">
      <t>リョウ</t>
    </rPh>
    <rPh sb="14" eb="16">
      <t>シュウケイ</t>
    </rPh>
    <phoneticPr fontId="1"/>
  </si>
  <si>
    <t>リスクアセスメント対象物質の選択と有害性評価</t>
    <rPh sb="9" eb="11">
      <t>タイショウ</t>
    </rPh>
    <rPh sb="11" eb="13">
      <t>ブッシツ</t>
    </rPh>
    <rPh sb="14" eb="16">
      <t>センタク</t>
    </rPh>
    <rPh sb="17" eb="20">
      <t>ユウガイセイ</t>
    </rPh>
    <rPh sb="20" eb="22">
      <t>ヒョウカ</t>
    </rPh>
    <phoneticPr fontId="1"/>
  </si>
  <si>
    <t>リスクアセスメント対象物質のSDSの情報を有害性評価シートに入力し、判定結果を分類表の記入</t>
    <rPh sb="9" eb="11">
      <t>タイショウ</t>
    </rPh>
    <rPh sb="11" eb="13">
      <t>ブッシツ</t>
    </rPh>
    <rPh sb="18" eb="20">
      <t>ジョウホウ</t>
    </rPh>
    <rPh sb="21" eb="24">
      <t>ユウガイセイ</t>
    </rPh>
    <rPh sb="24" eb="26">
      <t>ヒョウカ</t>
    </rPh>
    <rPh sb="30" eb="32">
      <t>ニュウリョク</t>
    </rPh>
    <rPh sb="34" eb="36">
      <t>ハンテイ</t>
    </rPh>
    <rPh sb="36" eb="38">
      <t>ケッカ</t>
    </rPh>
    <rPh sb="39" eb="41">
      <t>ブンルイ</t>
    </rPh>
    <rPh sb="41" eb="42">
      <t>ヒョウ</t>
    </rPh>
    <rPh sb="43" eb="45">
      <t>キニュウ</t>
    </rPh>
    <phoneticPr fontId="1"/>
  </si>
  <si>
    <t>リスクアセスメント実施</t>
    <rPh sb="9" eb="11">
      <t>ジッシ</t>
    </rPh>
    <phoneticPr fontId="1"/>
  </si>
  <si>
    <t>分類表の各項目に情報記入</t>
    <rPh sb="0" eb="2">
      <t>ブンルイ</t>
    </rPh>
    <rPh sb="2" eb="3">
      <t>ヒョウ</t>
    </rPh>
    <rPh sb="4" eb="7">
      <t>カクコウモク</t>
    </rPh>
    <rPh sb="8" eb="10">
      <t>ジョウホウ</t>
    </rPh>
    <rPh sb="10" eb="12">
      <t>キニュウ</t>
    </rPh>
    <phoneticPr fontId="1"/>
  </si>
  <si>
    <t>昨年の作業環境測定結果、特殊健診受診者名を記入</t>
    <rPh sb="0" eb="2">
      <t>サクネン</t>
    </rPh>
    <rPh sb="3" eb="5">
      <t>サギョウ</t>
    </rPh>
    <rPh sb="5" eb="7">
      <t>カンキョウ</t>
    </rPh>
    <rPh sb="7" eb="9">
      <t>ソクテイ</t>
    </rPh>
    <rPh sb="9" eb="11">
      <t>ケッカ</t>
    </rPh>
    <rPh sb="12" eb="14">
      <t>トクシュ</t>
    </rPh>
    <rPh sb="14" eb="16">
      <t>ケンシン</t>
    </rPh>
    <rPh sb="16" eb="18">
      <t>ジュシン</t>
    </rPh>
    <rPh sb="18" eb="19">
      <t>シャ</t>
    </rPh>
    <rPh sb="19" eb="20">
      <t>メイ</t>
    </rPh>
    <rPh sb="21" eb="23">
      <t>キニュウ</t>
    </rPh>
    <phoneticPr fontId="1"/>
  </si>
  <si>
    <t>対応検討</t>
    <rPh sb="0" eb="2">
      <t>タイオウ</t>
    </rPh>
    <rPh sb="2" eb="4">
      <t>ケントウ</t>
    </rPh>
    <phoneticPr fontId="1"/>
  </si>
  <si>
    <t>リスク１から５に対しての対策を検討</t>
    <rPh sb="8" eb="9">
      <t>タイ</t>
    </rPh>
    <rPh sb="12" eb="14">
      <t>タイサク</t>
    </rPh>
    <rPh sb="15" eb="17">
      <t>ケントウ</t>
    </rPh>
    <phoneticPr fontId="1"/>
  </si>
  <si>
    <t>皮膚</t>
    <rPh sb="0" eb="2">
      <t>ヒフ</t>
    </rPh>
    <phoneticPr fontId="1"/>
  </si>
  <si>
    <t>有害性皮膚</t>
    <rPh sb="0" eb="3">
      <t>ユウガイセイ</t>
    </rPh>
    <rPh sb="3" eb="5">
      <t>ヒフ</t>
    </rPh>
    <phoneticPr fontId="1"/>
  </si>
  <si>
    <t>区分記入</t>
    <rPh sb="0" eb="2">
      <t>クブン</t>
    </rPh>
    <rPh sb="2" eb="4">
      <t>キニュウ</t>
    </rPh>
    <phoneticPr fontId="1"/>
  </si>
  <si>
    <t>医</t>
    <rPh sb="0" eb="1">
      <t>イ</t>
    </rPh>
    <phoneticPr fontId="1"/>
  </si>
  <si>
    <t>社会医学</t>
    <rPh sb="0" eb="2">
      <t>シャカイ</t>
    </rPh>
    <rPh sb="2" eb="4">
      <t>イガク</t>
    </rPh>
    <phoneticPr fontId="1"/>
  </si>
  <si>
    <t>環境医学</t>
    <rPh sb="0" eb="2">
      <t>カンキョウ</t>
    </rPh>
    <rPh sb="2" eb="4">
      <t>イガク</t>
    </rPh>
    <phoneticPr fontId="1"/>
  </si>
  <si>
    <t>市場</t>
    <rPh sb="0" eb="2">
      <t>イチバ</t>
    </rPh>
    <phoneticPr fontId="1"/>
  </si>
  <si>
    <t>松本明子</t>
    <rPh sb="0" eb="2">
      <t>マツモト</t>
    </rPh>
    <rPh sb="2" eb="4">
      <t>アキコ</t>
    </rPh>
    <phoneticPr fontId="1"/>
  </si>
  <si>
    <t>市場正良</t>
    <rPh sb="0" eb="2">
      <t>イチバ</t>
    </rPh>
    <rPh sb="2" eb="4">
      <t>マサヨシ</t>
    </rPh>
    <phoneticPr fontId="1"/>
  </si>
  <si>
    <t>眼に対する重篤な損傷性／眼刺激性</t>
    <rPh sb="0" eb="1">
      <t>メ</t>
    </rPh>
    <rPh sb="2" eb="3">
      <t>タイ</t>
    </rPh>
    <rPh sb="5" eb="7">
      <t>ジュウトク</t>
    </rPh>
    <rPh sb="8" eb="10">
      <t>ソンショウ</t>
    </rPh>
    <rPh sb="10" eb="11">
      <t>セイ</t>
    </rPh>
    <rPh sb="12" eb="13">
      <t>ガン</t>
    </rPh>
    <rPh sb="13" eb="16">
      <t>シゲキセイ</t>
    </rPh>
    <phoneticPr fontId="1"/>
  </si>
  <si>
    <t>第４類</t>
    <rPh sb="0" eb="1">
      <t>ダイ</t>
    </rPh>
    <rPh sb="2" eb="3">
      <t>ルイ</t>
    </rPh>
    <phoneticPr fontId="1"/>
  </si>
  <si>
    <t>劇物</t>
    <rPh sb="0" eb="2">
      <t>ゲキブツ</t>
    </rPh>
    <phoneticPr fontId="1"/>
  </si>
  <si>
    <t>５７条の２</t>
    <rPh sb="2" eb="3">
      <t>ジョウ</t>
    </rPh>
    <phoneticPr fontId="1"/>
  </si>
  <si>
    <t>第１種</t>
    <rPh sb="0" eb="1">
      <t>ダイ</t>
    </rPh>
    <rPh sb="2" eb="3">
      <t>シュ</t>
    </rPh>
    <phoneticPr fontId="1"/>
  </si>
  <si>
    <t>４ 遠隔操作・完全密閉
３ ドラフト
２ 全体換気・屋外作業
１ 換気なし</t>
    <phoneticPr fontId="1"/>
  </si>
  <si>
    <t>有害性評価</t>
    <rPh sb="0" eb="3">
      <t>ユウガイセイ</t>
    </rPh>
    <rPh sb="3" eb="5">
      <t>ヒョウカ</t>
    </rPh>
    <phoneticPr fontId="1"/>
  </si>
  <si>
    <t>リスク４～５ 高　直ちにリスク低減措置を講ずる必要がある。　措置を講ずるまで作業停止する必要がある。
リスク２～３ 中　速やかにリスク低減措置を講ずる必要がある。ドラフト内での作業が必須。　措置を講ずるまで使用しないことが望ましい。
リスク１　　  低 必要に応じてリスク低減措置を実施する。
リスクＳ　　皮膚、眼刺激性あり。保護メガネや手袋が必須。</t>
    <rPh sb="85" eb="86">
      <t>ナイ</t>
    </rPh>
    <rPh sb="88" eb="90">
      <t>サギョウ</t>
    </rPh>
    <rPh sb="91" eb="93">
      <t>ヒッス</t>
    </rPh>
    <rPh sb="153" eb="155">
      <t>ヒフ</t>
    </rPh>
    <rPh sb="156" eb="157">
      <t>メ</t>
    </rPh>
    <rPh sb="157" eb="160">
      <t>シゲキセイ</t>
    </rPh>
    <rPh sb="163" eb="165">
      <t>ホゴ</t>
    </rPh>
    <rPh sb="169" eb="171">
      <t>テブクロ</t>
    </rPh>
    <rPh sb="172" eb="174">
      <t>ヒッス</t>
    </rPh>
    <phoneticPr fontId="1"/>
  </si>
  <si>
    <t>５　S</t>
    <phoneticPr fontId="1"/>
  </si>
  <si>
    <t>判定法</t>
    <rPh sb="0" eb="3">
      <t>ハンテイホウ</t>
    </rPh>
    <phoneticPr fontId="1"/>
  </si>
  <si>
    <t>参考資料</t>
    <rPh sb="0" eb="2">
      <t>サンコウ</t>
    </rPh>
    <rPh sb="2" eb="4">
      <t>シリョウ</t>
    </rPh>
    <phoneticPr fontId="1"/>
  </si>
  <si>
    <t>１：A</t>
    <phoneticPr fontId="1"/>
  </si>
  <si>
    <t>２：B</t>
    <phoneticPr fontId="1"/>
  </si>
  <si>
    <t>３：C</t>
    <phoneticPr fontId="1"/>
  </si>
  <si>
    <t>４：D</t>
    <phoneticPr fontId="1"/>
  </si>
  <si>
    <t>５：E</t>
    <phoneticPr fontId="1"/>
  </si>
  <si>
    <t>特定標的臓器毒性・全身毒性　
反復ばく露</t>
    <rPh sb="0" eb="2">
      <t>トクテイ</t>
    </rPh>
    <rPh sb="2" eb="4">
      <t>ヒョウテキ</t>
    </rPh>
    <rPh sb="4" eb="6">
      <t>ゾウキ</t>
    </rPh>
    <rPh sb="6" eb="8">
      <t>ドクセイ</t>
    </rPh>
    <rPh sb="9" eb="11">
      <t>ゼンシン</t>
    </rPh>
    <rPh sb="11" eb="13">
      <t>ドクセイ</t>
    </rPh>
    <rPh sb="15" eb="17">
      <t>ハンプク</t>
    </rPh>
    <rPh sb="19" eb="20">
      <t>ロ</t>
    </rPh>
    <phoneticPr fontId="1"/>
  </si>
  <si>
    <t>特定標的臓器毒性　単回反復　
経皮</t>
    <rPh sb="0" eb="2">
      <t>トクテイ</t>
    </rPh>
    <rPh sb="2" eb="4">
      <t>ヒョウテキ</t>
    </rPh>
    <rPh sb="4" eb="6">
      <t>ゾウキ</t>
    </rPh>
    <rPh sb="6" eb="8">
      <t>ドクセイ</t>
    </rPh>
    <rPh sb="9" eb="10">
      <t>タン</t>
    </rPh>
    <rPh sb="10" eb="11">
      <t>カイ</t>
    </rPh>
    <rPh sb="11" eb="13">
      <t>ハンプク</t>
    </rPh>
    <rPh sb="15" eb="16">
      <t>ケイ</t>
    </rPh>
    <rPh sb="16" eb="17">
      <t>ヒ</t>
    </rPh>
    <phoneticPr fontId="1"/>
  </si>
  <si>
    <t>作業手順</t>
    <rPh sb="0" eb="2">
      <t>サギョウ</t>
    </rPh>
    <rPh sb="2" eb="4">
      <t>テジュン</t>
    </rPh>
    <phoneticPr fontId="1"/>
  </si>
  <si>
    <t>ＨＰＬＣ移動相作成</t>
    <rPh sb="4" eb="6">
      <t>イドウ</t>
    </rPh>
    <rPh sb="6" eb="7">
      <t>ソウ</t>
    </rPh>
    <rPh sb="7" eb="9">
      <t>サクセイ</t>
    </rPh>
    <phoneticPr fontId="1"/>
  </si>
  <si>
    <t>沸点（℃）</t>
    <rPh sb="0" eb="2">
      <t>フッテン</t>
    </rPh>
    <phoneticPr fontId="1"/>
  </si>
  <si>
    <t>消防法（第何類か数字で記入）</t>
    <rPh sb="0" eb="3">
      <t>ショウボウホウ</t>
    </rPh>
    <rPh sb="4" eb="7">
      <t>ダイナンルイ</t>
    </rPh>
    <rPh sb="8" eb="10">
      <t>スウジ</t>
    </rPh>
    <rPh sb="11" eb="13">
      <t>キニュウ</t>
    </rPh>
    <phoneticPr fontId="1"/>
  </si>
  <si>
    <t>毒物劇物取締法（毒・劇で記入）</t>
    <rPh sb="0" eb="2">
      <t>ドクブツ</t>
    </rPh>
    <rPh sb="2" eb="4">
      <t>ゲキブツ</t>
    </rPh>
    <rPh sb="4" eb="6">
      <t>トリシマリ</t>
    </rPh>
    <rPh sb="6" eb="7">
      <t>ホウ</t>
    </rPh>
    <rPh sb="8" eb="9">
      <t>ドク</t>
    </rPh>
    <rPh sb="10" eb="11">
      <t>ゲキ</t>
    </rPh>
    <rPh sb="12" eb="14">
      <t>キニュウ</t>
    </rPh>
    <phoneticPr fontId="1"/>
  </si>
  <si>
    <t>労働安全衛生法（何条の何）</t>
    <rPh sb="0" eb="2">
      <t>ロウドウ</t>
    </rPh>
    <rPh sb="2" eb="4">
      <t>アンゼン</t>
    </rPh>
    <rPh sb="4" eb="7">
      <t>エイセイホウ</t>
    </rPh>
    <rPh sb="8" eb="10">
      <t>ナンジョウ</t>
    </rPh>
    <rPh sb="11" eb="12">
      <t>ナニ</t>
    </rPh>
    <phoneticPr fontId="1"/>
  </si>
  <si>
    <t>PRTR法（第何種）</t>
    <rPh sb="4" eb="5">
      <t>ホウ</t>
    </rPh>
    <rPh sb="6" eb="9">
      <t>ダイナンシュ</t>
    </rPh>
    <phoneticPr fontId="1"/>
  </si>
  <si>
    <t>特定標的臓器毒性・全身毒性　
単回ばく露</t>
  </si>
  <si>
    <t>５高い
～
１低い</t>
  </si>
  <si>
    <t>高毒</t>
    <rPh sb="0" eb="1">
      <t>コウ</t>
    </rPh>
    <rPh sb="1" eb="2">
      <t>ドク</t>
    </rPh>
    <phoneticPr fontId="1"/>
  </si>
  <si>
    <t>枠内を記入，自動で判定が出ます。</t>
    <rPh sb="0" eb="2">
      <t>ワクナイ</t>
    </rPh>
    <rPh sb="3" eb="5">
      <t>キニュウ</t>
    </rPh>
    <rPh sb="6" eb="8">
      <t>ジドウ</t>
    </rPh>
    <rPh sb="9" eb="11">
      <t>ハンテイ</t>
    </rPh>
    <rPh sb="12" eb="13">
      <t>デ</t>
    </rPh>
    <phoneticPr fontId="1"/>
  </si>
  <si>
    <t xml:space="preserve">作業環境測定結果(ＣＲＩＳから対象場所選定，それ以外は検知管測定を推奨します）
</t>
    <rPh sb="0" eb="2">
      <t>サギョウ</t>
    </rPh>
    <rPh sb="2" eb="4">
      <t>カンキョウ</t>
    </rPh>
    <rPh sb="4" eb="6">
      <t>ソクテイ</t>
    </rPh>
    <rPh sb="6" eb="8">
      <t>ケッカ</t>
    </rPh>
    <rPh sb="15" eb="17">
      <t>タイショウ</t>
    </rPh>
    <rPh sb="17" eb="19">
      <t>バショ</t>
    </rPh>
    <rPh sb="19" eb="21">
      <t>センテイ</t>
    </rPh>
    <rPh sb="24" eb="26">
      <t>イガイ</t>
    </rPh>
    <rPh sb="27" eb="30">
      <t>ケンチカン</t>
    </rPh>
    <rPh sb="30" eb="32">
      <t>ソクテイ</t>
    </rPh>
    <rPh sb="33" eb="35">
      <t>スイショウ</t>
    </rPh>
    <phoneticPr fontId="1"/>
  </si>
  <si>
    <t xml:space="preserve">特殊健診受診者（ＣＲＩＳから対象者選定）
</t>
    <rPh sb="0" eb="2">
      <t>トクシュ</t>
    </rPh>
    <rPh sb="2" eb="4">
      <t>ケンシン</t>
    </rPh>
    <rPh sb="4" eb="6">
      <t>ジュシン</t>
    </rPh>
    <rPh sb="6" eb="7">
      <t>シャ</t>
    </rPh>
    <rPh sb="14" eb="16">
      <t>タイショウ</t>
    </rPh>
    <rPh sb="16" eb="17">
      <t>シャ</t>
    </rPh>
    <rPh sb="17" eb="19">
      <t>センテイ</t>
    </rPh>
    <phoneticPr fontId="1"/>
  </si>
  <si>
    <t>太枠内に数値記入
自動で判定が出ます</t>
    <rPh sb="0" eb="2">
      <t>フトワク</t>
    </rPh>
    <rPh sb="2" eb="3">
      <t>ナイ</t>
    </rPh>
    <rPh sb="4" eb="6">
      <t>スウチ</t>
    </rPh>
    <rPh sb="6" eb="8">
      <t>キニュウ</t>
    </rPh>
    <rPh sb="9" eb="11">
      <t>ジドウ</t>
    </rPh>
    <rPh sb="12" eb="14">
      <t>ハンテイ</t>
    </rPh>
    <rPh sb="15" eb="16">
      <t>デ</t>
    </rPh>
    <phoneticPr fontId="1"/>
  </si>
  <si>
    <r>
      <t xml:space="preserve">対策
</t>
    </r>
    <r>
      <rPr>
        <sz val="12"/>
        <color theme="1"/>
        <rFont val="ＭＳ Ｐゴシック"/>
        <family val="3"/>
        <charset val="128"/>
        <scheme val="minor"/>
      </rPr>
      <t>例を参考に記入ください。</t>
    </r>
    <rPh sb="0" eb="2">
      <t>タイサク</t>
    </rPh>
    <rPh sb="3" eb="4">
      <t>レイ</t>
    </rPh>
    <rPh sb="5" eb="7">
      <t>サンコウ</t>
    </rPh>
    <rPh sb="8" eb="10">
      <t>キニュウ</t>
    </rPh>
    <phoneticPr fontId="1"/>
  </si>
  <si>
    <t>低毒</t>
    <rPh sb="0" eb="1">
      <t>テイ</t>
    </rPh>
    <rPh sb="1" eb="2">
      <t>ドク</t>
    </rPh>
    <phoneticPr fontId="1"/>
  </si>
  <si>
    <t>SDS項目</t>
    <rPh sb="3" eb="5">
      <t>コウモク</t>
    </rPh>
    <phoneticPr fontId="1"/>
  </si>
  <si>
    <t>物質名，判定，法令は，分類表に反映されます。</t>
    <rPh sb="0" eb="2">
      <t>ブッシツ</t>
    </rPh>
    <rPh sb="2" eb="3">
      <t>メイ</t>
    </rPh>
    <rPh sb="4" eb="6">
      <t>ハンテイ</t>
    </rPh>
    <rPh sb="7" eb="9">
      <t>ホウレイ</t>
    </rPh>
    <rPh sb="11" eb="13">
      <t>ブンルイ</t>
    </rPh>
    <rPh sb="13" eb="14">
      <t>ヒョウ</t>
    </rPh>
    <rPh sb="15" eb="17">
      <t>ハンエイ</t>
    </rPh>
    <phoneticPr fontId="1"/>
  </si>
  <si>
    <t>判定 　5有害性高～１低</t>
    <rPh sb="0" eb="2">
      <t>ハンテイ</t>
    </rPh>
    <rPh sb="5" eb="8">
      <t>ユウガイセイ</t>
    </rPh>
    <rPh sb="8" eb="9">
      <t>コウ</t>
    </rPh>
    <rPh sb="11" eb="12">
      <t>テイ</t>
    </rPh>
    <phoneticPr fontId="1"/>
  </si>
  <si>
    <t>区分１は1点</t>
    <rPh sb="0" eb="2">
      <t>クブン</t>
    </rPh>
    <rPh sb="5" eb="6">
      <t>テン</t>
    </rPh>
    <phoneticPr fontId="1"/>
  </si>
  <si>
    <t>アセトニトリル</t>
    <phoneticPr fontId="1"/>
  </si>
  <si>
    <t>調整は，ドラフト内で行う。</t>
    <rPh sb="0" eb="2">
      <t>チョウセイ</t>
    </rPh>
    <rPh sb="8" eb="9">
      <t>ナイ</t>
    </rPh>
    <rPh sb="10" eb="11">
      <t>オコナ</t>
    </rPh>
    <phoneticPr fontId="1"/>
  </si>
  <si>
    <t>昨年1年間の使用量（ＣＲＩＳより集計） 
　アセトニトリル　３４１０ｇ 　２プロパノール　300ｇ
　酢酸　100ｇ</t>
    <rPh sb="0" eb="2">
      <t>サクネン</t>
    </rPh>
    <rPh sb="3" eb="5">
      <t>ネンカン</t>
    </rPh>
    <rPh sb="6" eb="9">
      <t>シヨウリョウ</t>
    </rPh>
    <rPh sb="16" eb="18">
      <t>シュウケイ</t>
    </rPh>
    <phoneticPr fontId="1"/>
  </si>
  <si>
    <t>・急性毒性 区分４
・特定標的臓器毒性（単回ばく露） 区分２</t>
    <phoneticPr fontId="1"/>
  </si>
  <si>
    <t>メタノール</t>
    <phoneticPr fontId="1"/>
  </si>
  <si>
    <t>テトラヒドロフラン</t>
    <phoneticPr fontId="1"/>
  </si>
  <si>
    <t>前年1年間の使用量（ＣＲＩＳより集計） 
前々年1年間の使用量（ＣＲＩＳより集計） 
　アセトニトリル　３４１０ｇ 　２プロパノール　300ｇ
　酢酸　100ｇ</t>
    <rPh sb="22" eb="24">
      <t>マエマエ</t>
    </rPh>
    <rPh sb="24" eb="25">
      <t>ドシ</t>
    </rPh>
    <rPh sb="26" eb="28">
      <t>ネンカン</t>
    </rPh>
    <rPh sb="29" eb="32">
      <t>シヨウリョウ</t>
    </rPh>
    <rPh sb="39" eb="41">
      <t>シュウケイ</t>
    </rPh>
    <phoneticPr fontId="1"/>
  </si>
  <si>
    <t>第4類</t>
  </si>
  <si>
    <t>　</t>
  </si>
  <si>
    <t>劇物</t>
  </si>
  <si>
    <t>有2</t>
  </si>
  <si>
    <t>1種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</si>
</sst>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 tint="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20"/>
      <color theme="1" tint="0.499984740745262"/>
      <name val="ＭＳ Ｐゴシック"/>
      <family val="2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3" fillId="0" borderId="15" xfId="0" applyFont="1" applyFill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9" fontId="3" fillId="0" borderId="1" xfId="0" applyNumberFormat="1" applyFont="1" applyBorder="1" applyProtection="1">
      <alignment vertical="center"/>
    </xf>
    <xf numFmtId="0" fontId="10" fillId="8" borderId="7" xfId="0" applyFont="1" applyFill="1" applyBorder="1">
      <alignment vertical="center"/>
    </xf>
    <xf numFmtId="0" fontId="2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2" fillId="8" borderId="7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>
      <alignment vertical="center"/>
    </xf>
    <xf numFmtId="0" fontId="23" fillId="9" borderId="1" xfId="0" applyFont="1" applyFill="1" applyBorder="1" applyAlignment="1" applyProtection="1">
      <alignment horizontal="center" vertical="center"/>
      <protection locked="0"/>
    </xf>
    <xf numFmtId="0" fontId="23" fillId="9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vertical="center" wrapText="1"/>
      <protection locked="0"/>
    </xf>
    <xf numFmtId="0" fontId="10" fillId="9" borderId="16" xfId="0" applyFont="1" applyFill="1" applyBorder="1" applyAlignment="1" applyProtection="1">
      <alignment horizontal="center" vertical="center" wrapText="1"/>
      <protection locked="0"/>
    </xf>
    <xf numFmtId="0" fontId="10" fillId="9" borderId="16" xfId="0" applyFont="1" applyFill="1" applyBorder="1" applyAlignment="1" applyProtection="1">
      <alignment horizontal="center" vertical="center" wrapText="1"/>
    </xf>
    <xf numFmtId="0" fontId="17" fillId="9" borderId="16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textRotation="255"/>
    </xf>
    <xf numFmtId="0" fontId="14" fillId="0" borderId="7" xfId="0" applyFont="1" applyBorder="1" applyAlignment="1" applyProtection="1">
      <alignment horizontal="center" vertical="center" textRotation="255"/>
    </xf>
    <xf numFmtId="49" fontId="21" fillId="0" borderId="1" xfId="0" applyNumberFormat="1" applyFont="1" applyBorder="1" applyAlignment="1" applyProtection="1">
      <alignment vertical="center" textRotation="255"/>
    </xf>
    <xf numFmtId="0" fontId="24" fillId="0" borderId="7" xfId="0" applyFont="1" applyBorder="1" applyAlignment="1" applyProtection="1">
      <alignment horizontal="center" vertical="center" textRotation="255"/>
    </xf>
    <xf numFmtId="0" fontId="25" fillId="0" borderId="7" xfId="0" applyFont="1" applyBorder="1" applyAlignment="1" applyProtection="1">
      <alignment horizontal="center" vertical="center" textRotation="255"/>
    </xf>
    <xf numFmtId="0" fontId="17" fillId="9" borderId="16" xfId="0" applyFont="1" applyFill="1" applyBorder="1" applyAlignment="1" applyProtection="1">
      <alignment horizontal="center" vertical="center" wrapText="1"/>
      <protection locked="0"/>
    </xf>
    <xf numFmtId="0" fontId="17" fillId="9" borderId="16" xfId="0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 applyProtection="1">
      <alignment horizontal="left" vertical="top" wrapText="1"/>
      <protection locked="0"/>
    </xf>
    <xf numFmtId="0" fontId="3" fillId="9" borderId="15" xfId="0" applyFont="1" applyFill="1" applyBorder="1" applyAlignment="1" applyProtection="1">
      <alignment horizontal="left" vertical="top"/>
      <protection locked="0"/>
    </xf>
    <xf numFmtId="0" fontId="3" fillId="9" borderId="2" xfId="0" applyFont="1" applyFill="1" applyBorder="1" applyAlignment="1" applyProtection="1">
      <alignment horizontal="left" vertical="top"/>
      <protection locked="0"/>
    </xf>
    <xf numFmtId="0" fontId="3" fillId="9" borderId="11" xfId="0" applyFont="1" applyFill="1" applyBorder="1" applyAlignment="1" applyProtection="1">
      <alignment horizontal="left" vertical="top"/>
      <protection locked="0"/>
    </xf>
    <xf numFmtId="0" fontId="3" fillId="9" borderId="0" xfId="0" applyFont="1" applyFill="1" applyBorder="1" applyAlignment="1" applyProtection="1">
      <alignment horizontal="left" vertical="top"/>
      <protection locked="0"/>
    </xf>
    <xf numFmtId="0" fontId="3" fillId="9" borderId="12" xfId="0" applyFont="1" applyFill="1" applyBorder="1" applyAlignment="1" applyProtection="1">
      <alignment horizontal="left" vertical="top"/>
      <protection locked="0"/>
    </xf>
    <xf numFmtId="0" fontId="3" fillId="9" borderId="4" xfId="0" applyFont="1" applyFill="1" applyBorder="1" applyAlignment="1" applyProtection="1">
      <alignment horizontal="left" vertical="top"/>
      <protection locked="0"/>
    </xf>
    <xf numFmtId="0" fontId="3" fillId="9" borderId="5" xfId="0" applyFont="1" applyFill="1" applyBorder="1" applyAlignment="1" applyProtection="1">
      <alignment horizontal="left" vertical="top"/>
      <protection locked="0"/>
    </xf>
    <xf numFmtId="0" fontId="3" fillId="9" borderId="3" xfId="0" applyFont="1" applyFill="1" applyBorder="1" applyAlignment="1" applyProtection="1">
      <alignment horizontal="left" vertical="top"/>
      <protection locked="0"/>
    </xf>
    <xf numFmtId="0" fontId="3" fillId="9" borderId="15" xfId="0" applyFont="1" applyFill="1" applyBorder="1" applyAlignment="1" applyProtection="1">
      <alignment horizontal="left" vertical="top" wrapText="1"/>
      <protection locked="0"/>
    </xf>
    <xf numFmtId="0" fontId="3" fillId="9" borderId="2" xfId="0" applyFont="1" applyFill="1" applyBorder="1" applyAlignment="1" applyProtection="1">
      <alignment horizontal="left" vertical="top" wrapText="1"/>
      <protection locked="0"/>
    </xf>
    <xf numFmtId="0" fontId="3" fillId="9" borderId="11" xfId="0" applyFont="1" applyFill="1" applyBorder="1" applyAlignment="1" applyProtection="1">
      <alignment horizontal="left" vertical="top" wrapText="1"/>
      <protection locked="0"/>
    </xf>
    <xf numFmtId="0" fontId="3" fillId="9" borderId="0" xfId="0" applyFont="1" applyFill="1" applyBorder="1" applyAlignment="1" applyProtection="1">
      <alignment horizontal="left" vertical="top" wrapText="1"/>
      <protection locked="0"/>
    </xf>
    <xf numFmtId="0" fontId="3" fillId="9" borderId="12" xfId="0" applyFont="1" applyFill="1" applyBorder="1" applyAlignment="1" applyProtection="1">
      <alignment horizontal="left" vertical="top" wrapText="1"/>
      <protection locked="0"/>
    </xf>
    <xf numFmtId="0" fontId="3" fillId="9" borderId="4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 applyProtection="1">
      <alignment horizontal="left" vertical="top" wrapText="1"/>
      <protection locked="0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76" fontId="4" fillId="9" borderId="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49" fontId="5" fillId="9" borderId="8" xfId="0" applyNumberFormat="1" applyFont="1" applyFill="1" applyBorder="1" applyAlignment="1" applyProtection="1">
      <alignment horizontal="center" vertical="center"/>
      <protection locked="0"/>
    </xf>
    <xf numFmtId="49" fontId="5" fillId="9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8" fillId="8" borderId="9" xfId="0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right" vertical="center" wrapText="1"/>
    </xf>
    <xf numFmtId="0" fontId="8" fillId="8" borderId="10" xfId="0" applyFont="1" applyFill="1" applyBorder="1" applyAlignment="1">
      <alignment horizontal="right" vertical="center" wrapText="1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</cellXfs>
  <cellStyles count="6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V26"/>
  <sheetViews>
    <sheetView topLeftCell="A7" workbookViewId="0">
      <selection activeCell="R10" sqref="R10"/>
    </sheetView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8" width="3.25" style="2" customWidth="1"/>
    <col min="9" max="9" width="2.87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2" spans="1:22" ht="24.75" customHeight="1" x14ac:dyDescent="0.1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29</v>
      </c>
      <c r="N2" s="150">
        <v>43604</v>
      </c>
      <c r="O2" s="150"/>
      <c r="P2" s="150"/>
    </row>
    <row r="3" spans="1:22" ht="24.75" customHeight="1" x14ac:dyDescent="0.15">
      <c r="A3" s="86" t="s">
        <v>24</v>
      </c>
      <c r="B3" s="86" t="s">
        <v>25</v>
      </c>
      <c r="C3" s="86" t="s">
        <v>26</v>
      </c>
      <c r="D3" s="151" t="s">
        <v>42</v>
      </c>
      <c r="E3" s="151"/>
      <c r="F3" s="151"/>
      <c r="G3" s="151"/>
      <c r="H3" s="45"/>
      <c r="I3" s="152" t="s">
        <v>43</v>
      </c>
      <c r="J3" s="152"/>
      <c r="K3" s="153" t="s">
        <v>27</v>
      </c>
      <c r="L3" s="154"/>
      <c r="M3" s="153" t="s">
        <v>81</v>
      </c>
      <c r="N3" s="154"/>
      <c r="O3" s="155"/>
      <c r="P3" s="156" t="s">
        <v>28</v>
      </c>
      <c r="Q3" s="157"/>
      <c r="R3" s="164" t="s">
        <v>35</v>
      </c>
      <c r="S3" s="164"/>
      <c r="U3" s="85" t="s">
        <v>130</v>
      </c>
    </row>
    <row r="4" spans="1:22" ht="24.75" customHeight="1" x14ac:dyDescent="0.15">
      <c r="A4" s="97" t="s">
        <v>93</v>
      </c>
      <c r="B4" s="97" t="s">
        <v>93</v>
      </c>
      <c r="C4" s="97" t="s">
        <v>94</v>
      </c>
      <c r="D4" s="165" t="s">
        <v>95</v>
      </c>
      <c r="E4" s="165"/>
      <c r="F4" s="165"/>
      <c r="G4" s="165"/>
      <c r="H4" s="45"/>
      <c r="I4" s="165">
        <v>2419</v>
      </c>
      <c r="J4" s="165"/>
      <c r="K4" s="166" t="s">
        <v>98</v>
      </c>
      <c r="L4" s="167"/>
      <c r="M4" s="166" t="s">
        <v>97</v>
      </c>
      <c r="N4" s="167"/>
      <c r="O4" s="168"/>
      <c r="P4" s="169"/>
      <c r="Q4" s="170"/>
      <c r="R4" s="166" t="s">
        <v>96</v>
      </c>
      <c r="S4" s="168"/>
      <c r="T4" s="46"/>
    </row>
    <row r="6" spans="1:22" ht="12" customHeight="1" x14ac:dyDescent="0.15">
      <c r="A6" s="158" t="s">
        <v>15</v>
      </c>
      <c r="B6" s="158" t="s">
        <v>34</v>
      </c>
      <c r="C6" s="158" t="s">
        <v>16</v>
      </c>
      <c r="D6" s="161" t="s">
        <v>36</v>
      </c>
      <c r="E6" s="130" t="s">
        <v>17</v>
      </c>
      <c r="F6" s="130" t="s">
        <v>19</v>
      </c>
      <c r="G6" s="130" t="s">
        <v>18</v>
      </c>
      <c r="H6" s="130" t="s">
        <v>13</v>
      </c>
      <c r="I6" s="132" t="s">
        <v>91</v>
      </c>
      <c r="J6" s="130" t="s">
        <v>1</v>
      </c>
      <c r="K6" s="130"/>
      <c r="L6" s="130"/>
      <c r="M6" s="130"/>
      <c r="N6" s="130"/>
      <c r="O6" s="130"/>
      <c r="P6" s="130"/>
      <c r="Q6" s="130"/>
      <c r="R6" s="130"/>
      <c r="S6" s="133" t="s">
        <v>10</v>
      </c>
      <c r="T6" s="134"/>
      <c r="U6" s="139" t="s">
        <v>131</v>
      </c>
    </row>
    <row r="7" spans="1:22" ht="24" customHeight="1" x14ac:dyDescent="0.15">
      <c r="A7" s="159"/>
      <c r="B7" s="159"/>
      <c r="C7" s="159"/>
      <c r="D7" s="162"/>
      <c r="E7" s="130"/>
      <c r="F7" s="130"/>
      <c r="G7" s="130"/>
      <c r="H7" s="130"/>
      <c r="I7" s="132"/>
      <c r="J7" s="141" t="s">
        <v>8</v>
      </c>
      <c r="K7" s="141"/>
      <c r="L7" s="141"/>
      <c r="M7" s="141"/>
      <c r="N7" s="141"/>
      <c r="O7" s="141"/>
      <c r="P7" s="142" t="s">
        <v>9</v>
      </c>
      <c r="Q7" s="144" t="s">
        <v>3</v>
      </c>
      <c r="R7" s="145"/>
      <c r="S7" s="135"/>
      <c r="T7" s="136"/>
      <c r="U7" s="140"/>
      <c r="V7" s="1"/>
    </row>
    <row r="8" spans="1:22" ht="26.25" customHeight="1" x14ac:dyDescent="0.15">
      <c r="A8" s="159"/>
      <c r="B8" s="159"/>
      <c r="C8" s="159"/>
      <c r="D8" s="162"/>
      <c r="E8" s="130"/>
      <c r="F8" s="130"/>
      <c r="G8" s="130"/>
      <c r="H8" s="130"/>
      <c r="I8" s="132"/>
      <c r="J8" s="69" t="s">
        <v>4</v>
      </c>
      <c r="K8" s="69" t="s">
        <v>5</v>
      </c>
      <c r="L8" s="69" t="s">
        <v>6</v>
      </c>
      <c r="M8" s="69" t="s">
        <v>7</v>
      </c>
      <c r="N8" s="148" t="s">
        <v>3</v>
      </c>
      <c r="O8" s="149"/>
      <c r="P8" s="143"/>
      <c r="Q8" s="146"/>
      <c r="R8" s="147"/>
      <c r="S8" s="137"/>
      <c r="T8" s="138"/>
      <c r="U8" s="140"/>
      <c r="V8" s="1"/>
    </row>
    <row r="9" spans="1:22" ht="132" customHeight="1" thickBot="1" x14ac:dyDescent="0.2">
      <c r="A9" s="160"/>
      <c r="B9" s="160"/>
      <c r="C9" s="160"/>
      <c r="D9" s="163"/>
      <c r="E9" s="3" t="s">
        <v>20</v>
      </c>
      <c r="F9" s="3" t="s">
        <v>21</v>
      </c>
      <c r="G9" s="55" t="s">
        <v>22</v>
      </c>
      <c r="H9" s="3" t="s">
        <v>31</v>
      </c>
      <c r="I9" s="78" t="s">
        <v>90</v>
      </c>
      <c r="J9" s="82" t="s">
        <v>0</v>
      </c>
      <c r="K9" s="82" t="s">
        <v>2</v>
      </c>
      <c r="L9" s="83" t="s">
        <v>104</v>
      </c>
      <c r="M9" s="83" t="s">
        <v>33</v>
      </c>
      <c r="N9" s="69" t="s">
        <v>14</v>
      </c>
      <c r="O9" s="69" t="s">
        <v>30</v>
      </c>
      <c r="P9" s="70" t="s">
        <v>12</v>
      </c>
      <c r="Q9" s="3" t="s">
        <v>11</v>
      </c>
      <c r="R9" s="3" t="s">
        <v>31</v>
      </c>
      <c r="S9" s="3" t="s">
        <v>32</v>
      </c>
      <c r="T9" s="3" t="s">
        <v>125</v>
      </c>
      <c r="U9" s="140"/>
      <c r="V9" s="1"/>
    </row>
    <row r="10" spans="1:22" ht="70.5" customHeight="1" thickBot="1" x14ac:dyDescent="0.2">
      <c r="A10" s="111" t="s">
        <v>118</v>
      </c>
      <c r="B10" s="112" t="s">
        <v>96</v>
      </c>
      <c r="C10" s="72" t="str">
        <f>有害性評価!C3</f>
        <v>アセトニトリル</v>
      </c>
      <c r="D10" s="66"/>
      <c r="E10" s="109" t="str">
        <f>有害性評価!$C$22</f>
        <v>　</v>
      </c>
      <c r="F10" s="109" t="str">
        <f>有害性評価!$C$23</f>
        <v>劇物</v>
      </c>
      <c r="G10" s="109" t="str">
        <f>有害性評価!C24</f>
        <v>第4類</v>
      </c>
      <c r="H10" s="61">
        <f>有害性評価!C18</f>
        <v>5</v>
      </c>
      <c r="I10" s="76">
        <f>有害性評価!$C$19</f>
        <v>0</v>
      </c>
      <c r="J10" s="102">
        <v>1</v>
      </c>
      <c r="K10" s="103">
        <v>3</v>
      </c>
      <c r="L10" s="102">
        <v>3</v>
      </c>
      <c r="M10" s="102">
        <v>0</v>
      </c>
      <c r="N10" s="80">
        <f>J10+K10-L10+M10</f>
        <v>1</v>
      </c>
      <c r="O10" s="64">
        <f>IF(N10&gt;=5,5,IF(N10=4,4,IF(N10=3,3,IF(N10=2,2,IF(N10&lt;2,1)))))</f>
        <v>1</v>
      </c>
      <c r="P10" s="102">
        <v>3</v>
      </c>
      <c r="Q10" s="63">
        <f>O10+P10</f>
        <v>4</v>
      </c>
      <c r="R10" s="64">
        <f>IF(Q10&gt;=10,5,IF(Q10&gt;=8,4,IF(Q10&gt;=6,3,IF(Q10&gt;=4,2,IF(Q10&gt;=2,1,)))))</f>
        <v>2</v>
      </c>
      <c r="S10" s="63">
        <f>H10+R10</f>
        <v>7</v>
      </c>
      <c r="T10" s="62">
        <f>IF(S10&gt;=10,5,IF(S10&gt;=8,4,IF(S10&gt;=6,3,IF(S10&gt;=4,2,IF(S10&gt;=2,1,)))))</f>
        <v>3</v>
      </c>
      <c r="U10" s="99" t="s">
        <v>138</v>
      </c>
      <c r="V10" s="1"/>
    </row>
    <row r="11" spans="1:22" ht="70.5" customHeight="1" thickBot="1" x14ac:dyDescent="0.2">
      <c r="A11" s="111" t="s">
        <v>118</v>
      </c>
      <c r="B11" s="112" t="s">
        <v>96</v>
      </c>
      <c r="C11" s="72" t="str">
        <f>有害性評価!E3</f>
        <v>メタノール</v>
      </c>
      <c r="D11" s="66"/>
      <c r="E11" s="109" t="str">
        <f>有害性評価!$E$22</f>
        <v>有2</v>
      </c>
      <c r="F11" s="109" t="str">
        <f>有害性評価!$E$23</f>
        <v>劇物</v>
      </c>
      <c r="G11" s="109" t="str">
        <f>有害性評価!$E$24</f>
        <v>第4類</v>
      </c>
      <c r="H11" s="71">
        <f>有害性評価!E18</f>
        <v>4</v>
      </c>
      <c r="I11" s="79" t="str">
        <f>有害性評価!E19</f>
        <v>S</v>
      </c>
      <c r="J11" s="102">
        <v>1</v>
      </c>
      <c r="K11" s="103">
        <v>3</v>
      </c>
      <c r="L11" s="102">
        <v>3</v>
      </c>
      <c r="M11" s="102">
        <v>0</v>
      </c>
      <c r="N11" s="81">
        <f>J11+K11-L11+M11</f>
        <v>1</v>
      </c>
      <c r="O11" s="64">
        <f>IF(N11&gt;=5,5,IF(N11=4,4,IF(N11=3,3,IF(N11=2,2,IF(N11&lt;2,1)))))</f>
        <v>1</v>
      </c>
      <c r="P11" s="102">
        <v>3</v>
      </c>
      <c r="Q11" s="63">
        <f>O11+P11</f>
        <v>4</v>
      </c>
      <c r="R11" s="64">
        <f>IF(Q11&gt;=10,5,IF(Q11&gt;=8,4,IF(Q11&gt;=6,3,IF(Q11&gt;=4,2,IF(Q11&gt;=2,1,)))))</f>
        <v>2</v>
      </c>
      <c r="S11" s="63">
        <f>H11+R11</f>
        <v>6</v>
      </c>
      <c r="T11" s="62">
        <f>IF(S11&gt;=10,5,IF(S11&gt;=8,4,IF(S11&gt;=6,3,IF(S11&gt;=4,2,IF(S11&gt;=2,1,)))))</f>
        <v>3</v>
      </c>
      <c r="U11" s="99" t="s">
        <v>138</v>
      </c>
      <c r="V11" s="1"/>
    </row>
    <row r="12" spans="1:22" ht="70.5" customHeight="1" thickBot="1" x14ac:dyDescent="0.2">
      <c r="A12" s="111" t="s">
        <v>118</v>
      </c>
      <c r="B12" s="112" t="s">
        <v>96</v>
      </c>
      <c r="C12" s="72" t="str">
        <f>有害性評価!G3</f>
        <v>テトラヒドロフラン</v>
      </c>
      <c r="D12" s="66"/>
      <c r="E12" s="109" t="str">
        <f>有害性評価!$G$22</f>
        <v>有2</v>
      </c>
      <c r="F12" s="109">
        <f>有害性評価!$G$23</f>
        <v>0</v>
      </c>
      <c r="G12" s="109" t="str">
        <f>有害性評価!$G$24</f>
        <v>第4類</v>
      </c>
      <c r="H12" s="71">
        <f>有害性評価!G18</f>
        <v>4</v>
      </c>
      <c r="I12" s="79" t="str">
        <f>有害性評価!G19</f>
        <v>S</v>
      </c>
      <c r="J12" s="102">
        <v>1</v>
      </c>
      <c r="K12" s="103">
        <v>2</v>
      </c>
      <c r="L12" s="102">
        <v>3</v>
      </c>
      <c r="M12" s="102">
        <v>0</v>
      </c>
      <c r="N12" s="81">
        <f>J12+K12-L12+M12</f>
        <v>0</v>
      </c>
      <c r="O12" s="64">
        <f>IF(N12&gt;=5,5,IF(N12=4,4,IF(N12=3,3,IF(N12=2,2,IF(N12&lt;2,1)))))</f>
        <v>1</v>
      </c>
      <c r="P12" s="102">
        <v>2</v>
      </c>
      <c r="Q12" s="63">
        <f>O12+P12</f>
        <v>3</v>
      </c>
      <c r="R12" s="64">
        <f>IF(Q12&gt;=10,5,IF(Q12&gt;=8,4,IF(Q12&gt;=6,3,IF(Q12&gt;=4,2,IF(Q12&gt;=2,1,)))))</f>
        <v>1</v>
      </c>
      <c r="S12" s="63">
        <f>H12+R12</f>
        <v>5</v>
      </c>
      <c r="T12" s="62">
        <f>IF(S12&gt;=10,5,IF(S12&gt;=8,4,IF(S12&gt;=6,3,IF(S12&gt;=4,2,IF(S12&gt;=2,1,)))))</f>
        <v>2</v>
      </c>
      <c r="U12" s="99" t="s">
        <v>138</v>
      </c>
      <c r="V12" s="1"/>
    </row>
    <row r="13" spans="1:22" ht="70.5" customHeight="1" thickBot="1" x14ac:dyDescent="0.2">
      <c r="A13" s="111"/>
      <c r="B13" s="112"/>
      <c r="C13" s="72">
        <f>有害性評価!I3</f>
        <v>0</v>
      </c>
      <c r="D13" s="66"/>
      <c r="E13" s="110">
        <f>有害性評価!$I$22</f>
        <v>0</v>
      </c>
      <c r="F13" s="110">
        <f>有害性評価!$I$23</f>
        <v>0</v>
      </c>
      <c r="G13" s="110">
        <f>有害性評価!$I$24</f>
        <v>0</v>
      </c>
      <c r="H13" s="61">
        <f>有害性評価!I18</f>
        <v>0</v>
      </c>
      <c r="I13" s="76">
        <f>有害性評価!I19</f>
        <v>0</v>
      </c>
      <c r="J13" s="102"/>
      <c r="K13" s="103"/>
      <c r="L13" s="102"/>
      <c r="M13" s="102"/>
      <c r="N13" s="80">
        <f>J13+K13-L13+M13</f>
        <v>0</v>
      </c>
      <c r="O13" s="64">
        <f>IF(N13&gt;=5,5,IF(N13=4,4,IF(N13=3,3,IF(N13=2,2,IF(N13&lt;2,1)))))</f>
        <v>1</v>
      </c>
      <c r="P13" s="102"/>
      <c r="Q13" s="63">
        <f>O13+P13</f>
        <v>1</v>
      </c>
      <c r="R13" s="64">
        <f>IF(Q13&gt;=10,5,IF(Q13&gt;=8,4,IF(Q13&gt;=6,3,IF(Q13&gt;=4,2,IF(Q13&gt;=2,1,)))))</f>
        <v>0</v>
      </c>
      <c r="S13" s="63">
        <f>H13+R13</f>
        <v>0</v>
      </c>
      <c r="T13" s="62">
        <f>IF(S13&gt;=10,5,IF(S13&gt;=8,4,IF(S13&gt;=6,3,IF(S13&gt;=4,2,IF(S13&gt;=2,1,)))))</f>
        <v>0</v>
      </c>
      <c r="U13" s="99"/>
      <c r="V13" s="1"/>
    </row>
    <row r="14" spans="1:22" ht="70.5" customHeight="1" thickBot="1" x14ac:dyDescent="0.2">
      <c r="A14" s="111"/>
      <c r="B14" s="104"/>
      <c r="C14" s="72">
        <f>有害性評価!K3</f>
        <v>0</v>
      </c>
      <c r="D14" s="66"/>
      <c r="E14" s="110">
        <f>有害性評価!$K$22</f>
        <v>0</v>
      </c>
      <c r="F14" s="110">
        <f>有害性評価!$K$23</f>
        <v>0</v>
      </c>
      <c r="G14" s="110">
        <f>有害性評価!$K$24</f>
        <v>0</v>
      </c>
      <c r="H14" s="71">
        <f>有害性評価!K18</f>
        <v>0</v>
      </c>
      <c r="I14" s="84">
        <f>有害性評価!K19</f>
        <v>0</v>
      </c>
      <c r="J14" s="102"/>
      <c r="K14" s="104"/>
      <c r="L14" s="102"/>
      <c r="M14" s="102"/>
      <c r="N14" s="81">
        <f>J14+K14-L14+M14</f>
        <v>0</v>
      </c>
      <c r="O14" s="64">
        <f>IF(N14&gt;=5,5,IF(N14=4,4,IF(N14=3,3,IF(N14=2,2,IF(N14&lt;2,1)))))</f>
        <v>1</v>
      </c>
      <c r="P14" s="102"/>
      <c r="Q14" s="63">
        <f>O14+P14</f>
        <v>1</v>
      </c>
      <c r="R14" s="64">
        <f>IF(Q14&gt;=10,5,IF(Q14&gt;=8,4,IF(Q14&gt;=6,3,IF(Q14&gt;=4,2,IF(Q14&gt;=2,1,)))))</f>
        <v>0</v>
      </c>
      <c r="S14" s="63">
        <f>H14+R14</f>
        <v>0</v>
      </c>
      <c r="T14" s="62">
        <f>IF(S14&gt;=10,5,IF(S14&gt;=8,4,IF(S14&gt;=6,3,IF(S14&gt;=4,2,IF(S14&gt;=2,1,)))))</f>
        <v>0</v>
      </c>
      <c r="U14" s="105"/>
      <c r="V14" s="1"/>
    </row>
    <row r="15" spans="1:22" ht="12" customHeight="1" x14ac:dyDescent="0.15">
      <c r="A15" s="47"/>
      <c r="B15" s="47"/>
      <c r="C15" s="47"/>
      <c r="D15" s="48"/>
      <c r="E15" s="48"/>
      <c r="F15" s="48"/>
      <c r="G15" s="48"/>
      <c r="H15" s="48"/>
      <c r="I15" s="49"/>
      <c r="J15" s="37"/>
      <c r="K15" s="37"/>
      <c r="L15" s="37"/>
      <c r="M15" s="37"/>
      <c r="N15" s="51"/>
      <c r="O15" s="50"/>
      <c r="P15" s="50"/>
      <c r="Q15" s="51"/>
      <c r="R15" s="50"/>
      <c r="S15" s="51"/>
      <c r="T15" s="50"/>
      <c r="U15" s="52"/>
      <c r="V15" s="1"/>
    </row>
    <row r="16" spans="1:22" ht="54.75" customHeight="1" x14ac:dyDescent="0.15">
      <c r="A16" s="131" t="s">
        <v>106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"/>
    </row>
    <row r="17" spans="1:22" ht="6.75" customHeight="1" x14ac:dyDescent="0.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"/>
    </row>
    <row r="18" spans="1:22" x14ac:dyDescent="0.15">
      <c r="A18" s="113" t="s">
        <v>143</v>
      </c>
      <c r="B18" s="114"/>
      <c r="C18" s="114"/>
      <c r="D18" s="114"/>
      <c r="E18" s="114"/>
      <c r="F18" s="115"/>
      <c r="G18" s="67"/>
      <c r="H18" s="113" t="s">
        <v>128</v>
      </c>
      <c r="I18" s="114"/>
      <c r="J18" s="114"/>
      <c r="K18" s="114"/>
      <c r="L18" s="114"/>
      <c r="M18" s="115"/>
      <c r="N18" s="68"/>
      <c r="O18" s="113" t="s">
        <v>129</v>
      </c>
      <c r="P18" s="122"/>
      <c r="Q18" s="122"/>
      <c r="R18" s="122"/>
      <c r="S18" s="122"/>
      <c r="T18" s="122"/>
      <c r="U18" s="123"/>
      <c r="V18" s="1"/>
    </row>
    <row r="19" spans="1:22" x14ac:dyDescent="0.15">
      <c r="A19" s="116"/>
      <c r="B19" s="117"/>
      <c r="C19" s="117"/>
      <c r="D19" s="117"/>
      <c r="E19" s="117"/>
      <c r="F19" s="118"/>
      <c r="G19" s="67"/>
      <c r="H19" s="116"/>
      <c r="I19" s="117"/>
      <c r="J19" s="117"/>
      <c r="K19" s="117"/>
      <c r="L19" s="117"/>
      <c r="M19" s="118"/>
      <c r="N19" s="68"/>
      <c r="O19" s="124"/>
      <c r="P19" s="125"/>
      <c r="Q19" s="125"/>
      <c r="R19" s="125"/>
      <c r="S19" s="125"/>
      <c r="T19" s="125"/>
      <c r="U19" s="126"/>
      <c r="V19" s="1"/>
    </row>
    <row r="20" spans="1:22" x14ac:dyDescent="0.15">
      <c r="A20" s="116"/>
      <c r="B20" s="117"/>
      <c r="C20" s="117"/>
      <c r="D20" s="117"/>
      <c r="E20" s="117"/>
      <c r="F20" s="118"/>
      <c r="G20" s="67"/>
      <c r="H20" s="116"/>
      <c r="I20" s="117"/>
      <c r="J20" s="117"/>
      <c r="K20" s="117"/>
      <c r="L20" s="117"/>
      <c r="M20" s="118"/>
      <c r="N20" s="68"/>
      <c r="O20" s="124"/>
      <c r="P20" s="125"/>
      <c r="Q20" s="125"/>
      <c r="R20" s="125"/>
      <c r="S20" s="125"/>
      <c r="T20" s="125"/>
      <c r="U20" s="126"/>
      <c r="V20" s="1"/>
    </row>
    <row r="21" spans="1:22" x14ac:dyDescent="0.15">
      <c r="A21" s="116"/>
      <c r="B21" s="117"/>
      <c r="C21" s="117"/>
      <c r="D21" s="117"/>
      <c r="E21" s="117"/>
      <c r="F21" s="118"/>
      <c r="G21" s="67"/>
      <c r="H21" s="116"/>
      <c r="I21" s="117"/>
      <c r="J21" s="117"/>
      <c r="K21" s="117"/>
      <c r="L21" s="117"/>
      <c r="M21" s="118"/>
      <c r="N21" s="68"/>
      <c r="O21" s="124"/>
      <c r="P21" s="125"/>
      <c r="Q21" s="125"/>
      <c r="R21" s="125"/>
      <c r="S21" s="125"/>
      <c r="T21" s="125"/>
      <c r="U21" s="126"/>
      <c r="V21" s="1"/>
    </row>
    <row r="22" spans="1:22" x14ac:dyDescent="0.15">
      <c r="A22" s="116"/>
      <c r="B22" s="117"/>
      <c r="C22" s="117"/>
      <c r="D22" s="117"/>
      <c r="E22" s="117"/>
      <c r="F22" s="118"/>
      <c r="G22" s="67"/>
      <c r="H22" s="116"/>
      <c r="I22" s="117"/>
      <c r="J22" s="117"/>
      <c r="K22" s="117"/>
      <c r="L22" s="117"/>
      <c r="M22" s="118"/>
      <c r="N22" s="68"/>
      <c r="O22" s="124"/>
      <c r="P22" s="125"/>
      <c r="Q22" s="125"/>
      <c r="R22" s="125"/>
      <c r="S22" s="125"/>
      <c r="T22" s="125"/>
      <c r="U22" s="126"/>
      <c r="V22" s="1"/>
    </row>
    <row r="23" spans="1:22" x14ac:dyDescent="0.15">
      <c r="A23" s="116"/>
      <c r="B23" s="117"/>
      <c r="C23" s="117"/>
      <c r="D23" s="117"/>
      <c r="E23" s="117"/>
      <c r="F23" s="118"/>
      <c r="G23" s="67"/>
      <c r="H23" s="116"/>
      <c r="I23" s="117"/>
      <c r="J23" s="117"/>
      <c r="K23" s="117"/>
      <c r="L23" s="117"/>
      <c r="M23" s="118"/>
      <c r="N23" s="68"/>
      <c r="O23" s="124"/>
      <c r="P23" s="125"/>
      <c r="Q23" s="125"/>
      <c r="R23" s="125"/>
      <c r="S23" s="125"/>
      <c r="T23" s="125"/>
      <c r="U23" s="126"/>
      <c r="V23" s="1"/>
    </row>
    <row r="24" spans="1:22" x14ac:dyDescent="0.15">
      <c r="A24" s="116"/>
      <c r="B24" s="117"/>
      <c r="C24" s="117"/>
      <c r="D24" s="117"/>
      <c r="E24" s="117"/>
      <c r="F24" s="118"/>
      <c r="G24" s="67"/>
      <c r="H24" s="116"/>
      <c r="I24" s="117"/>
      <c r="J24" s="117"/>
      <c r="K24" s="117"/>
      <c r="L24" s="117"/>
      <c r="M24" s="118"/>
      <c r="N24" s="68"/>
      <c r="O24" s="124"/>
      <c r="P24" s="125"/>
      <c r="Q24" s="125"/>
      <c r="R24" s="125"/>
      <c r="S24" s="125"/>
      <c r="T24" s="125"/>
      <c r="U24" s="126"/>
      <c r="V24" s="1"/>
    </row>
    <row r="25" spans="1:22" x14ac:dyDescent="0.15">
      <c r="A25" s="116"/>
      <c r="B25" s="117"/>
      <c r="C25" s="117"/>
      <c r="D25" s="117"/>
      <c r="E25" s="117"/>
      <c r="F25" s="118"/>
      <c r="G25" s="67"/>
      <c r="H25" s="116"/>
      <c r="I25" s="117"/>
      <c r="J25" s="117"/>
      <c r="K25" s="117"/>
      <c r="L25" s="117"/>
      <c r="M25" s="118"/>
      <c r="N25" s="68"/>
      <c r="O25" s="124"/>
      <c r="P25" s="125"/>
      <c r="Q25" s="125"/>
      <c r="R25" s="125"/>
      <c r="S25" s="125"/>
      <c r="T25" s="125"/>
      <c r="U25" s="126"/>
      <c r="V25" s="1"/>
    </row>
    <row r="26" spans="1:22" x14ac:dyDescent="0.15">
      <c r="A26" s="119"/>
      <c r="B26" s="120"/>
      <c r="C26" s="120"/>
      <c r="D26" s="120"/>
      <c r="E26" s="120"/>
      <c r="F26" s="121"/>
      <c r="G26" s="67"/>
      <c r="H26" s="119"/>
      <c r="I26" s="120"/>
      <c r="J26" s="120"/>
      <c r="K26" s="120"/>
      <c r="L26" s="120"/>
      <c r="M26" s="121"/>
      <c r="N26" s="68"/>
      <c r="O26" s="127"/>
      <c r="P26" s="128"/>
      <c r="Q26" s="128"/>
      <c r="R26" s="128"/>
      <c r="S26" s="128"/>
      <c r="T26" s="128"/>
      <c r="U26" s="129"/>
      <c r="V26" s="1"/>
    </row>
  </sheetData>
  <mergeCells count="33">
    <mergeCell ref="A6:A9"/>
    <mergeCell ref="B6:B9"/>
    <mergeCell ref="C6:C9"/>
    <mergeCell ref="D6:D9"/>
    <mergeCell ref="R3:S3"/>
    <mergeCell ref="D4:G4"/>
    <mergeCell ref="I4:J4"/>
    <mergeCell ref="K4:L4"/>
    <mergeCell ref="M4:O4"/>
    <mergeCell ref="P4:Q4"/>
    <mergeCell ref="R4:S4"/>
    <mergeCell ref="N2:P2"/>
    <mergeCell ref="D3:G3"/>
    <mergeCell ref="I3:J3"/>
    <mergeCell ref="K3:L3"/>
    <mergeCell ref="M3:O3"/>
    <mergeCell ref="P3:Q3"/>
    <mergeCell ref="A18:F26"/>
    <mergeCell ref="H18:M26"/>
    <mergeCell ref="O18:U26"/>
    <mergeCell ref="F6:F8"/>
    <mergeCell ref="E6:E8"/>
    <mergeCell ref="A16:U16"/>
    <mergeCell ref="G6:G8"/>
    <mergeCell ref="H6:H8"/>
    <mergeCell ref="I6:I8"/>
    <mergeCell ref="J6:R6"/>
    <mergeCell ref="S6:T8"/>
    <mergeCell ref="U6:U9"/>
    <mergeCell ref="J7:O7"/>
    <mergeCell ref="P7:P8"/>
    <mergeCell ref="Q7:R8"/>
    <mergeCell ref="N8:O8"/>
  </mergeCells>
  <phoneticPr fontId="1"/>
  <conditionalFormatting sqref="T10:T14">
    <cfRule type="colorScale" priority="4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H10:H14">
    <cfRule type="colorScale" priority="3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I10:I14">
    <cfRule type="containsText" dxfId="1" priority="1" operator="containsText" text="S">
      <formula>NOT(ISERROR(SEARCH("S",I10)))</formula>
    </cfRule>
  </conditionalFormatting>
  <pageMargins left="0.38" right="0.48" top="0.34" bottom="0.3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28"/>
  <sheetViews>
    <sheetView tabSelected="1" topLeftCell="A7" workbookViewId="0">
      <selection activeCell="N25" sqref="N25"/>
    </sheetView>
  </sheetViews>
  <sheetFormatPr defaultColWidth="8.875" defaultRowHeight="13.5" x14ac:dyDescent="0.15"/>
  <cols>
    <col min="1" max="1" width="10" customWidth="1"/>
    <col min="2" max="2" width="31" customWidth="1"/>
    <col min="3" max="3" width="8.25" customWidth="1"/>
    <col min="4" max="8" width="7.75" customWidth="1"/>
    <col min="9" max="9" width="8.25" customWidth="1"/>
    <col min="10" max="12" width="7.75" customWidth="1"/>
    <col min="13" max="13" width="1.875" customWidth="1"/>
    <col min="14" max="14" width="17.75" customWidth="1"/>
    <col min="15" max="17" width="7.375" customWidth="1"/>
    <col min="18" max="18" width="7" customWidth="1"/>
  </cols>
  <sheetData>
    <row r="1" spans="1:18" ht="25.5" customHeight="1" x14ac:dyDescent="0.15">
      <c r="B1" s="24" t="s">
        <v>105</v>
      </c>
    </row>
    <row r="2" spans="1:18" ht="4.5" customHeight="1" x14ac:dyDescent="0.15"/>
    <row r="3" spans="1:18" ht="23.25" customHeight="1" x14ac:dyDescent="0.15">
      <c r="A3" s="171" t="s">
        <v>80</v>
      </c>
      <c r="B3" s="172"/>
      <c r="C3" s="173" t="s">
        <v>137</v>
      </c>
      <c r="D3" s="173"/>
      <c r="E3" s="173" t="s">
        <v>141</v>
      </c>
      <c r="F3" s="173"/>
      <c r="G3" s="173" t="s">
        <v>142</v>
      </c>
      <c r="H3" s="173"/>
      <c r="I3" s="173"/>
      <c r="J3" s="173"/>
      <c r="K3" s="173"/>
      <c r="L3" s="173"/>
      <c r="M3" s="57"/>
      <c r="O3" t="s">
        <v>126</v>
      </c>
      <c r="R3" t="s">
        <v>132</v>
      </c>
    </row>
    <row r="4" spans="1:18" x14ac:dyDescent="0.15">
      <c r="A4" s="7" t="s">
        <v>133</v>
      </c>
      <c r="C4" s="56" t="s">
        <v>92</v>
      </c>
      <c r="D4" s="56" t="s">
        <v>3</v>
      </c>
      <c r="E4" s="56" t="s">
        <v>92</v>
      </c>
      <c r="F4" s="56" t="s">
        <v>3</v>
      </c>
      <c r="G4" s="56" t="s">
        <v>92</v>
      </c>
      <c r="H4" s="56" t="s">
        <v>3</v>
      </c>
      <c r="I4" s="59" t="s">
        <v>92</v>
      </c>
      <c r="J4" s="59" t="s">
        <v>3</v>
      </c>
      <c r="K4" s="59" t="s">
        <v>92</v>
      </c>
      <c r="L4" s="59" t="s">
        <v>3</v>
      </c>
      <c r="M4" s="57"/>
      <c r="N4" s="27" t="s">
        <v>108</v>
      </c>
      <c r="O4" s="56" t="s">
        <v>61</v>
      </c>
      <c r="P4" s="56" t="s">
        <v>60</v>
      </c>
      <c r="Q4" s="56" t="s">
        <v>59</v>
      </c>
      <c r="R4" s="56" t="s">
        <v>58</v>
      </c>
    </row>
    <row r="5" spans="1:18" ht="18" customHeight="1" x14ac:dyDescent="0.15">
      <c r="A5" s="174" t="s">
        <v>77</v>
      </c>
      <c r="B5" s="13" t="s">
        <v>56</v>
      </c>
      <c r="C5" s="87"/>
      <c r="D5" s="60">
        <f>IF(C5=1,4,IF(C5=2,4,IF(C5=3,3,IF(C5=4,2,))))</f>
        <v>0</v>
      </c>
      <c r="E5" s="87">
        <v>4</v>
      </c>
      <c r="F5" s="58">
        <f>IF(E5=1,4,IF(E5=2,4,IF(E5=3,3,IF(E5=4,2,))))</f>
        <v>2</v>
      </c>
      <c r="G5" s="87">
        <v>4</v>
      </c>
      <c r="H5" s="58">
        <f>IF(G5=1,4,IF(G5=2,4,IF(G5=3,3,IF(G5=4,2,))))</f>
        <v>2</v>
      </c>
      <c r="I5" s="87"/>
      <c r="J5" s="58">
        <f>IF(I5=1,4,IF(I5=2,4,IF(I5=3,3,IF(I5=4,2,))))</f>
        <v>0</v>
      </c>
      <c r="K5" s="87"/>
      <c r="L5" s="58">
        <f>IF(K5=1,4,IF(K5=2,4,IF(K5=3,3,IF(K5=4,2,))))</f>
        <v>0</v>
      </c>
      <c r="M5" s="56"/>
      <c r="N5" s="21" t="s">
        <v>65</v>
      </c>
      <c r="O5" s="28">
        <v>4</v>
      </c>
      <c r="P5" s="14">
        <v>4</v>
      </c>
      <c r="Q5" s="15">
        <v>3</v>
      </c>
      <c r="R5" s="29">
        <v>2</v>
      </c>
    </row>
    <row r="6" spans="1:18" ht="18" customHeight="1" x14ac:dyDescent="0.15">
      <c r="A6" s="175"/>
      <c r="B6" s="13" t="s">
        <v>74</v>
      </c>
      <c r="C6" s="87"/>
      <c r="D6" s="60">
        <f>IF(C6=1,4,IF(C6=2,4,IF(C6=3,3,IF(C6=4,2,))))</f>
        <v>0</v>
      </c>
      <c r="E6" s="87"/>
      <c r="F6" s="58">
        <f>IF(E6=1,4,IF(E6=2,4,IF(E6=3,3,IF(E6=4,2,))))</f>
        <v>0</v>
      </c>
      <c r="G6" s="87"/>
      <c r="H6" s="58">
        <f>IF(G6=1,4,IF(G6=2,4,IF(G6=3,3,IF(G6=4,2,))))</f>
        <v>0</v>
      </c>
      <c r="I6" s="87"/>
      <c r="J6" s="58">
        <f>IF(I6=1,4,IF(I6=2,4,IF(I6=3,3,IF(I6=4,2,))))</f>
        <v>0</v>
      </c>
      <c r="K6" s="87"/>
      <c r="L6" s="58">
        <f>IF(K6=1,4,IF(K6=2,4,IF(K6=3,3,IF(K6=4,2,))))</f>
        <v>0</v>
      </c>
      <c r="M6" s="56"/>
      <c r="N6" s="22" t="s">
        <v>65</v>
      </c>
      <c r="O6" s="30" t="s">
        <v>49</v>
      </c>
      <c r="P6" s="16" t="s">
        <v>49</v>
      </c>
      <c r="Q6" s="16" t="s">
        <v>49</v>
      </c>
      <c r="R6" s="31" t="s">
        <v>49</v>
      </c>
    </row>
    <row r="7" spans="1:18" ht="18" customHeight="1" x14ac:dyDescent="0.15">
      <c r="A7" s="175"/>
      <c r="B7" s="13" t="s">
        <v>62</v>
      </c>
      <c r="C7" s="87">
        <v>3</v>
      </c>
      <c r="D7" s="60">
        <f>IF(C7=1,3,IF(C7=2,1,IF(C7=3,1,)))</f>
        <v>1</v>
      </c>
      <c r="E7" s="87"/>
      <c r="F7" s="58">
        <f>IF(E7=1,3,IF(E7=2,1,IF(E7=3,1,)))</f>
        <v>0</v>
      </c>
      <c r="G7" s="87">
        <v>2</v>
      </c>
      <c r="H7" s="58">
        <f>IF(G7=1,3,IF(G7=2,1,IF(G7=3,1,)))</f>
        <v>1</v>
      </c>
      <c r="I7" s="87"/>
      <c r="J7" s="58">
        <f>IF(I7=1,3,IF(I7=2,1,IF(I7=3,1,)))</f>
        <v>0</v>
      </c>
      <c r="K7" s="87"/>
      <c r="L7" s="58">
        <f>IF(K7=1,3,IF(K7=2,1,IF(K7=3,1,)))</f>
        <v>0</v>
      </c>
      <c r="M7" s="56"/>
      <c r="N7" s="22" t="s">
        <v>75</v>
      </c>
      <c r="O7" s="30" t="s">
        <v>63</v>
      </c>
      <c r="P7" s="16" t="s">
        <v>64</v>
      </c>
      <c r="Q7" s="16">
        <v>1</v>
      </c>
      <c r="R7" s="32"/>
    </row>
    <row r="8" spans="1:18" ht="26.25" customHeight="1" x14ac:dyDescent="0.15">
      <c r="A8" s="175"/>
      <c r="B8" s="53" t="s">
        <v>99</v>
      </c>
      <c r="C8" s="87"/>
      <c r="D8" s="60">
        <f>IF(C8=1,3,IF(C8=2,1,))</f>
        <v>0</v>
      </c>
      <c r="E8" s="87">
        <v>2</v>
      </c>
      <c r="F8" s="58">
        <f>IF(E8=1,3,IF(E8=2,1,))</f>
        <v>1</v>
      </c>
      <c r="G8" s="87">
        <v>2</v>
      </c>
      <c r="H8" s="58">
        <f>IF(G8=1,3,IF(G8=2,1,))</f>
        <v>1</v>
      </c>
      <c r="I8" s="87"/>
      <c r="J8" s="58">
        <f>IF(I8=1,3,IF(I8=2,1,))</f>
        <v>0</v>
      </c>
      <c r="K8" s="87"/>
      <c r="L8" s="58">
        <f>IF(K8=1,3,IF(K8=2,1,))</f>
        <v>0</v>
      </c>
      <c r="M8" s="56"/>
      <c r="N8" s="22" t="s">
        <v>68</v>
      </c>
      <c r="O8" s="30" t="s">
        <v>55</v>
      </c>
      <c r="P8" s="16" t="s">
        <v>64</v>
      </c>
      <c r="Q8" s="17"/>
      <c r="R8" s="32"/>
    </row>
    <row r="9" spans="1:18" ht="18" customHeight="1" x14ac:dyDescent="0.15">
      <c r="A9" s="175"/>
      <c r="B9" s="13" t="s">
        <v>50</v>
      </c>
      <c r="C9" s="87">
        <v>0</v>
      </c>
      <c r="D9" s="60">
        <f>IF(C9=1,5,)</f>
        <v>0</v>
      </c>
      <c r="E9" s="87"/>
      <c r="F9" s="58">
        <f>IF(E9=1,5,)</f>
        <v>0</v>
      </c>
      <c r="G9" s="87"/>
      <c r="H9" s="58">
        <f>IF(G9=1,5,)</f>
        <v>0</v>
      </c>
      <c r="I9" s="87"/>
      <c r="J9" s="58">
        <f>IF(I9=1,5,)</f>
        <v>0</v>
      </c>
      <c r="K9" s="87"/>
      <c r="L9" s="58">
        <f>IF(K9=1,5,)</f>
        <v>0</v>
      </c>
      <c r="M9" s="56"/>
      <c r="N9" s="22" t="s">
        <v>73</v>
      </c>
      <c r="O9" s="30" t="s">
        <v>107</v>
      </c>
      <c r="P9" s="17"/>
      <c r="Q9" s="17"/>
      <c r="R9" s="32"/>
    </row>
    <row r="10" spans="1:18" ht="18" customHeight="1" x14ac:dyDescent="0.15">
      <c r="A10" s="175"/>
      <c r="B10" s="13" t="s">
        <v>54</v>
      </c>
      <c r="C10" s="87">
        <v>0</v>
      </c>
      <c r="D10" s="60">
        <f>IF(C10=1,3,)</f>
        <v>0</v>
      </c>
      <c r="E10" s="87"/>
      <c r="F10" s="58">
        <f>IF(E10=1,3,)</f>
        <v>0</v>
      </c>
      <c r="G10" s="87"/>
      <c r="H10" s="58">
        <f>IF(G10=1,3,)</f>
        <v>0</v>
      </c>
      <c r="I10" s="87"/>
      <c r="J10" s="58">
        <f>IF(I10=1,3,)</f>
        <v>0</v>
      </c>
      <c r="K10" s="87"/>
      <c r="L10" s="58">
        <f>IF(K10=1,3,)</f>
        <v>0</v>
      </c>
      <c r="M10" s="56"/>
      <c r="N10" s="22" t="s">
        <v>69</v>
      </c>
      <c r="O10" s="30" t="s">
        <v>63</v>
      </c>
      <c r="P10" s="17"/>
      <c r="Q10" s="17"/>
      <c r="R10" s="32"/>
    </row>
    <row r="11" spans="1:18" ht="18" customHeight="1" x14ac:dyDescent="0.15">
      <c r="A11" s="175"/>
      <c r="B11" s="13" t="s">
        <v>51</v>
      </c>
      <c r="C11" s="87">
        <v>1</v>
      </c>
      <c r="D11" s="60">
        <f>IF(C11=1,5,IF(C11=2,5,))</f>
        <v>5</v>
      </c>
      <c r="E11" s="87"/>
      <c r="F11" s="58">
        <f>IF(E11=1,5,IF(E11=2,5,))</f>
        <v>0</v>
      </c>
      <c r="G11" s="87"/>
      <c r="H11" s="58">
        <f>IF(G11=1,5,IF(G11=2,5,))</f>
        <v>0</v>
      </c>
      <c r="I11" s="87"/>
      <c r="J11" s="58">
        <f>IF(I11=1,5,IF(I11=2,5,))</f>
        <v>0</v>
      </c>
      <c r="K11" s="87"/>
      <c r="L11" s="58">
        <f>IF(K11=1,5,IF(K11=2,5,))</f>
        <v>0</v>
      </c>
      <c r="M11" s="56"/>
      <c r="N11" s="22" t="s">
        <v>70</v>
      </c>
      <c r="O11" s="30">
        <v>5</v>
      </c>
      <c r="P11" s="16">
        <v>5</v>
      </c>
      <c r="Q11" s="17"/>
      <c r="R11" s="32"/>
    </row>
    <row r="12" spans="1:18" ht="18" customHeight="1" x14ac:dyDescent="0.15">
      <c r="A12" s="175"/>
      <c r="B12" s="13" t="s">
        <v>53</v>
      </c>
      <c r="C12" s="87">
        <v>1</v>
      </c>
      <c r="D12" s="60">
        <f>IF(C12=1,5,IF(C12=2,4,))</f>
        <v>5</v>
      </c>
      <c r="E12" s="87"/>
      <c r="F12" s="58">
        <f>IF(E12=1,5,IF(E12=2,4,))</f>
        <v>0</v>
      </c>
      <c r="G12" s="87"/>
      <c r="H12" s="58">
        <f>IF(G12=1,5,IF(G12=2,4,))</f>
        <v>0</v>
      </c>
      <c r="I12" s="87"/>
      <c r="J12" s="58">
        <f>IF(I12=1,5,IF(I12=2,4,))</f>
        <v>0</v>
      </c>
      <c r="K12" s="87"/>
      <c r="L12" s="58">
        <f>IF(K12=1,5,IF(K12=2,4,))</f>
        <v>0</v>
      </c>
      <c r="M12" s="56"/>
      <c r="N12" s="22" t="s">
        <v>71</v>
      </c>
      <c r="O12" s="30">
        <v>5</v>
      </c>
      <c r="P12" s="16">
        <v>4</v>
      </c>
      <c r="Q12" s="17"/>
      <c r="R12" s="32"/>
    </row>
    <row r="13" spans="1:18" ht="18" customHeight="1" x14ac:dyDescent="0.15">
      <c r="A13" s="175"/>
      <c r="B13" s="13" t="s">
        <v>52</v>
      </c>
      <c r="C13" s="87">
        <v>1</v>
      </c>
      <c r="D13" s="60">
        <f>IF(C13=1,4,IF(C13=2,4,))</f>
        <v>4</v>
      </c>
      <c r="E13" s="87">
        <v>1</v>
      </c>
      <c r="F13" s="58">
        <f>IF(E13=1,4,IF(E13=2,4,))</f>
        <v>4</v>
      </c>
      <c r="G13" s="87"/>
      <c r="H13" s="58">
        <f>IF(G13=1,4,IF(G13=2,4,))</f>
        <v>0</v>
      </c>
      <c r="I13" s="87"/>
      <c r="J13" s="58">
        <f>IF(I13=1,4,IF(I13=2,4,))</f>
        <v>0</v>
      </c>
      <c r="K13" s="87"/>
      <c r="L13" s="58">
        <f>IF(K13=1,4,IF(K13=2,4,))</f>
        <v>0</v>
      </c>
      <c r="M13" s="56"/>
      <c r="N13" s="22" t="s">
        <v>67</v>
      </c>
      <c r="O13" s="33">
        <v>4</v>
      </c>
      <c r="P13" s="18">
        <v>4</v>
      </c>
      <c r="Q13" s="17"/>
      <c r="R13" s="32"/>
    </row>
    <row r="14" spans="1:18" ht="29.25" customHeight="1" x14ac:dyDescent="0.15">
      <c r="A14" s="175"/>
      <c r="B14" s="25" t="s">
        <v>124</v>
      </c>
      <c r="C14" s="87">
        <v>2</v>
      </c>
      <c r="D14" s="60">
        <f>IF(C14=1,3,IF(C14=2,2,))</f>
        <v>2</v>
      </c>
      <c r="E14" s="87">
        <v>1</v>
      </c>
      <c r="F14" s="58">
        <f>IF(E14=1,3,IF(E14=2,2,))</f>
        <v>3</v>
      </c>
      <c r="G14" s="87">
        <v>2</v>
      </c>
      <c r="H14" s="58">
        <f>IF(G14=1,3,IF(G14=2,2,))</f>
        <v>2</v>
      </c>
      <c r="I14" s="87"/>
      <c r="J14" s="58">
        <f>IF(I14=1,3,IF(I14=2,2,))</f>
        <v>0</v>
      </c>
      <c r="K14" s="87"/>
      <c r="L14" s="58">
        <f>IF(K14=1,3,IF(K14=2,2,))</f>
        <v>0</v>
      </c>
      <c r="M14" s="56"/>
      <c r="N14" s="22" t="s">
        <v>72</v>
      </c>
      <c r="O14" s="30">
        <v>3</v>
      </c>
      <c r="P14" s="16">
        <v>2</v>
      </c>
      <c r="Q14" s="17"/>
      <c r="R14" s="32"/>
    </row>
    <row r="15" spans="1:18" ht="29.25" customHeight="1" x14ac:dyDescent="0.15">
      <c r="A15" s="175"/>
      <c r="B15" s="6" t="s">
        <v>115</v>
      </c>
      <c r="C15" s="87">
        <v>5</v>
      </c>
      <c r="D15" s="60">
        <f>IF(C15=1,4,IF(C15=2,3,))</f>
        <v>0</v>
      </c>
      <c r="E15" s="87">
        <v>1</v>
      </c>
      <c r="F15" s="58">
        <f>IF(E15=1,4,IF(E15=2,3,))</f>
        <v>4</v>
      </c>
      <c r="G15" s="87">
        <v>1</v>
      </c>
      <c r="H15" s="58">
        <f>IF(G15=1,4,IF(G15=2,3,))</f>
        <v>4</v>
      </c>
      <c r="I15" s="87"/>
      <c r="J15" s="58">
        <f>IF(I15=1,4,IF(I15=2,3,))</f>
        <v>0</v>
      </c>
      <c r="K15" s="87"/>
      <c r="L15" s="58">
        <f>IF(K15=1,4,IF(K15=2,3,))</f>
        <v>0</v>
      </c>
      <c r="M15" s="56"/>
      <c r="N15" s="22" t="s">
        <v>66</v>
      </c>
      <c r="O15" s="34">
        <v>4</v>
      </c>
      <c r="P15" s="16">
        <v>3</v>
      </c>
      <c r="Q15" s="17"/>
      <c r="R15" s="32"/>
    </row>
    <row r="16" spans="1:18" ht="24.75" customHeight="1" x14ac:dyDescent="0.15">
      <c r="A16" s="175"/>
      <c r="B16" s="6" t="s">
        <v>116</v>
      </c>
      <c r="C16" s="87">
        <v>0</v>
      </c>
      <c r="D16" s="60">
        <f>IF(C16=1,4,IF(C16=2,3,))</f>
        <v>0</v>
      </c>
      <c r="E16" s="87">
        <v>1</v>
      </c>
      <c r="F16" s="58">
        <f>IF(E16=1,4,IF(E16=2,3,))</f>
        <v>4</v>
      </c>
      <c r="G16" s="87"/>
      <c r="H16" s="58">
        <f>IF(G16=1,4,IF(G16=2,3,))</f>
        <v>0</v>
      </c>
      <c r="I16" s="87"/>
      <c r="J16" s="58">
        <f>IF(I16=1,4,IF(I16=2,3,))</f>
        <v>0</v>
      </c>
      <c r="K16" s="87"/>
      <c r="L16" s="58">
        <f>IF(K16=1,4,IF(K16=2,3,))</f>
        <v>0</v>
      </c>
      <c r="M16" s="56"/>
      <c r="N16" s="22"/>
      <c r="O16" s="30" t="s">
        <v>49</v>
      </c>
      <c r="P16" s="16" t="s">
        <v>49</v>
      </c>
      <c r="Q16" s="17"/>
      <c r="R16" s="32"/>
    </row>
    <row r="17" spans="1:18" ht="18" customHeight="1" x14ac:dyDescent="0.15">
      <c r="A17" s="175"/>
      <c r="B17" s="13" t="s">
        <v>57</v>
      </c>
      <c r="C17" s="87">
        <v>1</v>
      </c>
      <c r="D17" s="60">
        <f>IF(C17=1,1,)</f>
        <v>1</v>
      </c>
      <c r="E17" s="87"/>
      <c r="F17" s="58">
        <f>IF(E17=1,1,)</f>
        <v>0</v>
      </c>
      <c r="G17" s="87"/>
      <c r="H17" s="58">
        <f>IF(G17=1,1,)</f>
        <v>0</v>
      </c>
      <c r="I17" s="87"/>
      <c r="J17" s="58">
        <f>IF(I17=1,1,)</f>
        <v>0</v>
      </c>
      <c r="K17" s="87"/>
      <c r="L17" s="58">
        <f>IF(K17=1,1,)</f>
        <v>0</v>
      </c>
      <c r="M17" s="56"/>
      <c r="N17" s="22" t="s">
        <v>136</v>
      </c>
      <c r="O17" s="65">
        <v>1</v>
      </c>
      <c r="P17" s="35"/>
      <c r="Q17" s="35"/>
      <c r="R17" s="36"/>
    </row>
    <row r="18" spans="1:18" ht="18" customHeight="1" x14ac:dyDescent="0.15">
      <c r="A18" s="175"/>
      <c r="B18" s="177" t="s">
        <v>135</v>
      </c>
      <c r="C18" s="179">
        <f>MAX(D5,D7:D15,D17)</f>
        <v>5</v>
      </c>
      <c r="D18" s="180"/>
      <c r="E18" s="179">
        <f>MAX(F5,F7:F15,F17)</f>
        <v>4</v>
      </c>
      <c r="F18" s="180"/>
      <c r="G18" s="179">
        <f>MAX(H5,H7:H15,H17)</f>
        <v>4</v>
      </c>
      <c r="H18" s="180"/>
      <c r="I18" s="179">
        <f>MAX(J5,J7:J15,J17)</f>
        <v>0</v>
      </c>
      <c r="J18" s="180"/>
      <c r="K18" s="179">
        <f>MAX(L5,L7:L15,L17)</f>
        <v>0</v>
      </c>
      <c r="L18" s="180"/>
      <c r="M18" s="26"/>
    </row>
    <row r="19" spans="1:18" ht="18" customHeight="1" x14ac:dyDescent="0.15">
      <c r="A19" s="176"/>
      <c r="B19" s="178"/>
      <c r="C19" s="181">
        <f>IF(C6&gt;=1,"S",IF(OR(C7=1,C7=2),"S",IF(C8&gt;=1,"S",IF(C9&gt;=1,"S",IF(C10&gt;=1,"S",IF(C16&gt;=1,"S",))))))</f>
        <v>0</v>
      </c>
      <c r="D19" s="182"/>
      <c r="E19" s="181" t="str">
        <f>IF(E6&gt;=1,"S",IF(OR(E7=1,E7=2),"S",IF(E8&gt;=1,"S",IF(E9&gt;=1,"S",IF(E10&gt;=1,"S",IF(E16&gt;=1,"S",))))))</f>
        <v>S</v>
      </c>
      <c r="F19" s="182"/>
      <c r="G19" s="181" t="str">
        <f>IF(G6&gt;=1,"S",IF(OR(G7=1,G7=2),"S",IF(G8&gt;=1,"S",IF(G9&gt;=1,"S",IF(G10&gt;=1,"S",IF(G16&gt;=1,"S",))))))</f>
        <v>S</v>
      </c>
      <c r="H19" s="182"/>
      <c r="I19" s="181">
        <f>IF(I6&gt;=1,"S",IF(OR(I7=1,I7=2),"S",IF(I8&gt;=1,"S",IF(I9&gt;=1,"S",IF(I10&gt;=1,"S",IF(I16&gt;=1,"S",))))))</f>
        <v>0</v>
      </c>
      <c r="J19" s="182"/>
      <c r="K19" s="181">
        <f>IF(K6&gt;=1,"S",IF(OR(K7=1,K7=2),"S",IF(K8&gt;=1,"S",IF(K9&gt;=1,"S",IF(K10&gt;=1,"S",IF(K16&gt;=1,"S",))))))</f>
        <v>0</v>
      </c>
      <c r="L19" s="182"/>
      <c r="M19" s="37"/>
    </row>
    <row r="20" spans="1:18" ht="24.75" customHeight="1" x14ac:dyDescent="0.15">
      <c r="A20" s="77" t="s">
        <v>78</v>
      </c>
      <c r="B20" s="20" t="s">
        <v>119</v>
      </c>
      <c r="C20" s="89"/>
      <c r="D20" s="60" t="str">
        <f>IF(C20="","",IF(C20&lt;50,3,IF(AND(C20&gt;=50,C20&lt;150),2,IF(C20&gt;=150,1))))</f>
        <v/>
      </c>
      <c r="E20" s="90">
        <v>65</v>
      </c>
      <c r="F20" s="60">
        <f>IF(E20="","",IF(E20&lt;50,3,IF(AND(E20&gt;=50,E20&lt;150),2,IF(E20&gt;=150,1))))</f>
        <v>2</v>
      </c>
      <c r="G20" s="90">
        <v>66</v>
      </c>
      <c r="H20" s="60">
        <f>IF(G20="","",IF(G20&lt;50,3,IF(AND(G20&gt;=50,G20&lt;150),2,IF(G20&gt;=150,1))))</f>
        <v>2</v>
      </c>
      <c r="I20" s="90"/>
      <c r="J20" s="60" t="str">
        <f>IF(I20="","",IF(I20&lt;50,3,IF(AND(I20&gt;=50,I20&lt;150),2,IF(I20&gt;=150,1))))</f>
        <v/>
      </c>
      <c r="K20" s="90"/>
      <c r="L20" s="60" t="str">
        <f>IF(K20="","",IF(K20&lt;50,3,IF(AND(K20&gt;=50,K20&lt;150),2,IF(K20&gt;=150,1))))</f>
        <v/>
      </c>
      <c r="M20" s="57"/>
    </row>
    <row r="21" spans="1:18" ht="6.75" customHeight="1" x14ac:dyDescent="0.15">
      <c r="A21" s="13"/>
      <c r="B21" s="2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57"/>
    </row>
    <row r="22" spans="1:18" ht="13.5" customHeight="1" x14ac:dyDescent="0.15">
      <c r="A22" s="183" t="s">
        <v>79</v>
      </c>
      <c r="B22" s="20" t="s">
        <v>122</v>
      </c>
      <c r="C22" s="186" t="s">
        <v>145</v>
      </c>
      <c r="D22" s="187"/>
      <c r="E22" s="186" t="s">
        <v>147</v>
      </c>
      <c r="F22" s="187"/>
      <c r="G22" s="186" t="s">
        <v>147</v>
      </c>
      <c r="H22" s="187"/>
      <c r="I22" s="186"/>
      <c r="J22" s="187"/>
      <c r="K22" s="186"/>
      <c r="L22" s="187"/>
      <c r="M22" s="38"/>
      <c r="N22" s="19"/>
      <c r="O22" s="19"/>
      <c r="P22" s="19"/>
      <c r="Q22" s="189"/>
      <c r="R22" s="189"/>
    </row>
    <row r="23" spans="1:18" ht="13.5" customHeight="1" x14ac:dyDescent="0.15">
      <c r="A23" s="183"/>
      <c r="B23" s="20" t="s">
        <v>121</v>
      </c>
      <c r="C23" s="184" t="s">
        <v>146</v>
      </c>
      <c r="D23" s="185"/>
      <c r="E23" s="184" t="s">
        <v>146</v>
      </c>
      <c r="F23" s="185"/>
      <c r="G23" s="184"/>
      <c r="H23" s="185"/>
      <c r="I23" s="184"/>
      <c r="J23" s="185"/>
      <c r="K23" s="184"/>
      <c r="L23" s="185"/>
      <c r="M23" s="38"/>
      <c r="N23" s="19"/>
      <c r="O23" s="19"/>
      <c r="P23" s="19"/>
      <c r="Q23" s="189"/>
      <c r="R23" s="189"/>
    </row>
    <row r="24" spans="1:18" ht="13.5" customHeight="1" x14ac:dyDescent="0.15">
      <c r="A24" s="183"/>
      <c r="B24" s="20" t="s">
        <v>120</v>
      </c>
      <c r="C24" s="184" t="s">
        <v>144</v>
      </c>
      <c r="D24" s="185"/>
      <c r="E24" s="184" t="s">
        <v>144</v>
      </c>
      <c r="F24" s="185"/>
      <c r="G24" s="184" t="s">
        <v>144</v>
      </c>
      <c r="H24" s="185"/>
      <c r="I24" s="184"/>
      <c r="J24" s="185"/>
      <c r="K24" s="184"/>
      <c r="L24" s="185"/>
      <c r="M24" s="38"/>
      <c r="N24" s="19"/>
      <c r="O24" s="19"/>
      <c r="P24" s="19"/>
      <c r="Q24" s="189"/>
      <c r="R24" s="189"/>
    </row>
    <row r="25" spans="1:18" ht="13.5" customHeight="1" x14ac:dyDescent="0.15">
      <c r="A25" s="183"/>
      <c r="B25" s="20" t="s">
        <v>123</v>
      </c>
      <c r="C25" s="173" t="s">
        <v>148</v>
      </c>
      <c r="D25" s="173"/>
      <c r="E25" s="173" t="s">
        <v>148</v>
      </c>
      <c r="F25" s="173"/>
      <c r="G25" s="173"/>
      <c r="H25" s="173"/>
      <c r="I25" s="173"/>
      <c r="J25" s="173"/>
      <c r="K25" s="173"/>
      <c r="L25" s="173"/>
      <c r="M25" s="38"/>
      <c r="N25" s="19"/>
      <c r="O25" s="19"/>
      <c r="P25" s="19"/>
      <c r="Q25" s="189"/>
      <c r="R25" s="189"/>
    </row>
    <row r="26" spans="1:18" x14ac:dyDescent="0.15">
      <c r="N26" s="19"/>
      <c r="O26" s="19"/>
      <c r="P26" s="19"/>
      <c r="Q26" s="19"/>
      <c r="R26" s="19"/>
    </row>
    <row r="27" spans="1:18" x14ac:dyDescent="0.15">
      <c r="B27" s="88"/>
      <c r="C27" t="s">
        <v>127</v>
      </c>
    </row>
    <row r="28" spans="1:18" x14ac:dyDescent="0.15">
      <c r="C28" t="s">
        <v>134</v>
      </c>
    </row>
  </sheetData>
  <sheetProtection algorithmName="SHA-512" hashValue="lfGDHO+4LdJ8lBCMMSCDxgGIN/uD9+HlDRNELvXF2PcQpCDiKgUxJ3/GpwSxRV8yjGzAtky9QkR+14m7OSTrUw==" saltValue="SuQ881L4MIx2kxoLhVxheQ==" spinCount="100000" sheet="1" objects="1" scenarios="1"/>
  <mergeCells count="48">
    <mergeCell ref="I3:J3"/>
    <mergeCell ref="K3:L3"/>
    <mergeCell ref="I18:J18"/>
    <mergeCell ref="K18:L18"/>
    <mergeCell ref="Q24:R24"/>
    <mergeCell ref="Q22:R22"/>
    <mergeCell ref="I21:J21"/>
    <mergeCell ref="K21:L21"/>
    <mergeCell ref="I24:J24"/>
    <mergeCell ref="K24:L24"/>
    <mergeCell ref="I19:J19"/>
    <mergeCell ref="K19:L19"/>
    <mergeCell ref="Q23:R23"/>
    <mergeCell ref="I23:J23"/>
    <mergeCell ref="K23:L23"/>
    <mergeCell ref="Q25:R25"/>
    <mergeCell ref="I22:J22"/>
    <mergeCell ref="K22:L22"/>
    <mergeCell ref="I25:J25"/>
    <mergeCell ref="K25:L25"/>
    <mergeCell ref="C21:D21"/>
    <mergeCell ref="E21:F21"/>
    <mergeCell ref="G21:H21"/>
    <mergeCell ref="C23:D23"/>
    <mergeCell ref="E23:F23"/>
    <mergeCell ref="G23:H23"/>
    <mergeCell ref="A22:A25"/>
    <mergeCell ref="C24:D24"/>
    <mergeCell ref="E24:F24"/>
    <mergeCell ref="G24:H24"/>
    <mergeCell ref="C22:D22"/>
    <mergeCell ref="E22:F22"/>
    <mergeCell ref="G22:H22"/>
    <mergeCell ref="C25:D25"/>
    <mergeCell ref="E25:F25"/>
    <mergeCell ref="G25:H25"/>
    <mergeCell ref="A3:B3"/>
    <mergeCell ref="C3:D3"/>
    <mergeCell ref="E3:F3"/>
    <mergeCell ref="G3:H3"/>
    <mergeCell ref="A5:A19"/>
    <mergeCell ref="B18:B19"/>
    <mergeCell ref="C18:D18"/>
    <mergeCell ref="E18:F18"/>
    <mergeCell ref="G18:H18"/>
    <mergeCell ref="C19:D19"/>
    <mergeCell ref="E19:F19"/>
    <mergeCell ref="G19:H19"/>
  </mergeCells>
  <phoneticPr fontId="1"/>
  <conditionalFormatting sqref="D5:D17">
    <cfRule type="colorScale" priority="4">
      <colorScale>
        <cfvo type="min"/>
        <cfvo type="max"/>
        <color rgb="FFFCFCFF"/>
        <color rgb="FFF8696B"/>
      </colorScale>
    </cfRule>
  </conditionalFormatting>
  <conditionalFormatting sqref="F5:F17">
    <cfRule type="colorScale" priority="3">
      <colorScale>
        <cfvo type="min"/>
        <cfvo type="max"/>
        <color rgb="FFFCFCFF"/>
        <color rgb="FFF8696B"/>
      </colorScale>
    </cfRule>
  </conditionalFormatting>
  <conditionalFormatting sqref="H5:H17 J5:J17 L5:L17">
    <cfRule type="colorScale" priority="2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1">
      <colorScale>
        <cfvo type="min"/>
        <cfvo type="max"/>
        <color rgb="FFFCFCFF"/>
        <color rgb="FFF8696B"/>
      </colorScale>
    </cfRule>
  </conditionalFormatting>
  <dataValidations count="4">
    <dataValidation type="list" allowBlank="1" showInputMessage="1" showErrorMessage="1" sqref="C24:L24">
      <formula1>"　,第1類,第2類,第3類,第4類,第5類"</formula1>
    </dataValidation>
    <dataValidation type="list" allowBlank="1" showInputMessage="1" showErrorMessage="1" sqref="C23:L23">
      <formula1>"　,劇物,毒物"</formula1>
    </dataValidation>
    <dataValidation type="list" allowBlank="1" showInputMessage="1" showErrorMessage="1" sqref="C22:L22">
      <formula1>"　,有1,有2,有3,特1,特2,特3"</formula1>
    </dataValidation>
    <dataValidation type="list" allowBlank="1" showInputMessage="1" showErrorMessage="1" sqref="C25:L25">
      <formula1>"　,1種,2種"</formula1>
    </dataValidation>
  </dataValidation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workbookViewId="0"/>
  </sheetViews>
  <sheetFormatPr defaultColWidth="8.875" defaultRowHeight="13.5" x14ac:dyDescent="0.15"/>
  <cols>
    <col min="1" max="1" width="13.875" customWidth="1"/>
    <col min="2" max="2" width="3.875" customWidth="1"/>
    <col min="3" max="3" width="21.75" customWidth="1"/>
    <col min="4" max="4" width="11.5" customWidth="1"/>
    <col min="11" max="11" width="40" customWidth="1"/>
    <col min="12" max="15" width="4.875" customWidth="1"/>
  </cols>
  <sheetData>
    <row r="1" spans="2:15" x14ac:dyDescent="0.15">
      <c r="C1" t="s">
        <v>117</v>
      </c>
    </row>
    <row r="2" spans="2:15" ht="81" customHeight="1" x14ac:dyDescent="0.15">
      <c r="B2" s="20">
        <v>1</v>
      </c>
      <c r="C2" s="13" t="s">
        <v>82</v>
      </c>
      <c r="D2" s="191" t="s">
        <v>76</v>
      </c>
      <c r="E2" s="191"/>
      <c r="F2" s="191"/>
      <c r="G2" s="191"/>
    </row>
    <row r="3" spans="2:15" x14ac:dyDescent="0.15">
      <c r="B3" s="20"/>
      <c r="C3" s="20"/>
      <c r="D3" s="191" t="s">
        <v>87</v>
      </c>
      <c r="E3" s="191"/>
      <c r="F3" s="191"/>
      <c r="G3" s="191"/>
    </row>
    <row r="4" spans="2:15" x14ac:dyDescent="0.15">
      <c r="B4" s="20"/>
      <c r="C4" s="20"/>
      <c r="D4" s="191"/>
      <c r="E4" s="191"/>
      <c r="F4" s="191"/>
      <c r="G4" s="191"/>
    </row>
    <row r="5" spans="2:15" ht="27" x14ac:dyDescent="0.15">
      <c r="B5" s="20">
        <v>2</v>
      </c>
      <c r="C5" s="13" t="s">
        <v>83</v>
      </c>
      <c r="D5" s="191" t="s">
        <v>84</v>
      </c>
      <c r="E5" s="191"/>
      <c r="F5" s="191"/>
      <c r="G5" s="191"/>
    </row>
    <row r="6" spans="2:15" x14ac:dyDescent="0.15">
      <c r="B6" s="20"/>
      <c r="C6" s="20"/>
      <c r="D6" s="191"/>
      <c r="E6" s="191"/>
      <c r="F6" s="191"/>
      <c r="G6" s="191"/>
    </row>
    <row r="7" spans="2:15" x14ac:dyDescent="0.15">
      <c r="B7" s="20">
        <v>3</v>
      </c>
      <c r="C7" s="13" t="s">
        <v>85</v>
      </c>
      <c r="D7" s="191" t="s">
        <v>86</v>
      </c>
      <c r="E7" s="191"/>
      <c r="F7" s="191"/>
      <c r="G7" s="191"/>
    </row>
    <row r="8" spans="2:15" x14ac:dyDescent="0.15">
      <c r="B8" s="20"/>
      <c r="C8" s="20"/>
      <c r="D8" s="191"/>
      <c r="E8" s="191"/>
      <c r="F8" s="191"/>
      <c r="G8" s="191"/>
    </row>
    <row r="9" spans="2:15" x14ac:dyDescent="0.15">
      <c r="B9" s="20">
        <v>4</v>
      </c>
      <c r="C9" s="20" t="s">
        <v>88</v>
      </c>
      <c r="D9" s="191" t="s">
        <v>89</v>
      </c>
      <c r="E9" s="191"/>
      <c r="F9" s="191"/>
      <c r="G9" s="191"/>
    </row>
    <row r="14" spans="2:15" x14ac:dyDescent="0.15">
      <c r="C14" t="s">
        <v>109</v>
      </c>
    </row>
    <row r="15" spans="2:15" x14ac:dyDescent="0.15">
      <c r="L15" s="7"/>
      <c r="M15" s="7"/>
      <c r="N15" s="7"/>
      <c r="O15" s="7"/>
    </row>
    <row r="16" spans="2:15" ht="55.5" customHeight="1" x14ac:dyDescent="0.15">
      <c r="C16" s="20" t="s">
        <v>110</v>
      </c>
      <c r="D16" s="190" t="s">
        <v>44</v>
      </c>
      <c r="E16" s="190"/>
      <c r="F16" s="190"/>
      <c r="G16" s="190"/>
    </row>
    <row r="17" spans="1:13" ht="40.5" customHeight="1" x14ac:dyDescent="0.15">
      <c r="C17" s="20" t="s">
        <v>111</v>
      </c>
      <c r="D17" s="190" t="s">
        <v>140</v>
      </c>
      <c r="E17" s="190"/>
      <c r="F17" s="190"/>
      <c r="G17" s="190"/>
    </row>
    <row r="18" spans="1:13" ht="54" customHeight="1" x14ac:dyDescent="0.15">
      <c r="C18" s="20" t="s">
        <v>112</v>
      </c>
      <c r="D18" s="190" t="s">
        <v>45</v>
      </c>
      <c r="E18" s="190"/>
      <c r="F18" s="190"/>
      <c r="G18" s="190"/>
    </row>
    <row r="19" spans="1:13" ht="40.5" customHeight="1" x14ac:dyDescent="0.15">
      <c r="C19" s="20" t="s">
        <v>113</v>
      </c>
      <c r="D19" s="190" t="s">
        <v>46</v>
      </c>
      <c r="E19" s="190"/>
      <c r="F19" s="190"/>
      <c r="G19" s="190"/>
    </row>
    <row r="20" spans="1:13" ht="40.5" customHeight="1" x14ac:dyDescent="0.15">
      <c r="C20" s="20" t="s">
        <v>114</v>
      </c>
      <c r="D20" s="190" t="s">
        <v>47</v>
      </c>
      <c r="E20" s="190"/>
      <c r="F20" s="190"/>
      <c r="G20" s="190"/>
    </row>
    <row r="21" spans="1:13" ht="66" customHeight="1" x14ac:dyDescent="0.15">
      <c r="C21" s="20" t="s">
        <v>49</v>
      </c>
      <c r="D21" s="190" t="s">
        <v>48</v>
      </c>
      <c r="E21" s="190"/>
      <c r="F21" s="190"/>
      <c r="G21" s="190"/>
    </row>
    <row r="23" spans="1:13" x14ac:dyDescent="0.15">
      <c r="D23" s="39" t="s">
        <v>38</v>
      </c>
      <c r="E23" s="39"/>
      <c r="F23" s="39"/>
      <c r="G23" s="39"/>
      <c r="H23" s="39"/>
      <c r="I23" s="43"/>
      <c r="J23" s="43"/>
      <c r="K23" s="43"/>
      <c r="L23" s="43"/>
      <c r="M23" s="43"/>
    </row>
    <row r="24" spans="1:13" x14ac:dyDescent="0.15">
      <c r="C24" s="8"/>
      <c r="D24" s="8">
        <v>1</v>
      </c>
      <c r="E24" s="8">
        <v>2</v>
      </c>
      <c r="F24" s="8">
        <v>3</v>
      </c>
      <c r="G24" s="8">
        <v>4</v>
      </c>
      <c r="H24" s="23">
        <v>5</v>
      </c>
      <c r="I24" s="44"/>
      <c r="J24" s="17"/>
      <c r="K24" s="19"/>
      <c r="L24" s="19"/>
      <c r="M24" s="19"/>
    </row>
    <row r="25" spans="1:13" ht="18.75" customHeight="1" x14ac:dyDescent="0.15">
      <c r="A25" s="194" t="s">
        <v>12</v>
      </c>
      <c r="B25" s="193" t="s">
        <v>37</v>
      </c>
      <c r="C25" s="8">
        <v>1</v>
      </c>
      <c r="D25" s="9">
        <f t="shared" ref="D25:H29" si="0">$C25+D$24</f>
        <v>2</v>
      </c>
      <c r="E25" s="9">
        <f t="shared" si="0"/>
        <v>3</v>
      </c>
      <c r="F25" s="10">
        <f t="shared" si="0"/>
        <v>4</v>
      </c>
      <c r="G25" s="10">
        <f t="shared" si="0"/>
        <v>5</v>
      </c>
      <c r="H25" s="40">
        <f t="shared" si="0"/>
        <v>6</v>
      </c>
      <c r="I25" s="44"/>
      <c r="J25" s="17"/>
      <c r="K25" s="19"/>
      <c r="L25" s="19"/>
      <c r="M25" s="19"/>
    </row>
    <row r="26" spans="1:13" ht="18.75" customHeight="1" x14ac:dyDescent="0.15">
      <c r="A26" s="195"/>
      <c r="B26" s="193"/>
      <c r="C26" s="8">
        <v>2</v>
      </c>
      <c r="D26" s="9">
        <f t="shared" si="0"/>
        <v>3</v>
      </c>
      <c r="E26" s="10">
        <f t="shared" si="0"/>
        <v>4</v>
      </c>
      <c r="F26" s="10">
        <f t="shared" si="0"/>
        <v>5</v>
      </c>
      <c r="G26" s="11">
        <f t="shared" si="0"/>
        <v>6</v>
      </c>
      <c r="H26" s="40">
        <f t="shared" si="0"/>
        <v>7</v>
      </c>
      <c r="I26" s="44"/>
      <c r="J26" s="17"/>
      <c r="K26" s="19"/>
      <c r="L26" s="19"/>
      <c r="M26" s="19"/>
    </row>
    <row r="27" spans="1:13" ht="18.75" customHeight="1" x14ac:dyDescent="0.15">
      <c r="A27" s="195"/>
      <c r="B27" s="193"/>
      <c r="C27" s="8">
        <v>3</v>
      </c>
      <c r="D27" s="10">
        <f t="shared" si="0"/>
        <v>4</v>
      </c>
      <c r="E27" s="10">
        <f t="shared" si="0"/>
        <v>5</v>
      </c>
      <c r="F27" s="11">
        <f t="shared" si="0"/>
        <v>6</v>
      </c>
      <c r="G27" s="11">
        <f t="shared" si="0"/>
        <v>7</v>
      </c>
      <c r="H27" s="41">
        <f t="shared" si="0"/>
        <v>8</v>
      </c>
      <c r="I27" s="44"/>
      <c r="J27" s="17"/>
      <c r="K27" s="19"/>
      <c r="L27" s="19"/>
      <c r="M27" s="19"/>
    </row>
    <row r="28" spans="1:13" ht="18.75" customHeight="1" x14ac:dyDescent="0.15">
      <c r="A28" s="195"/>
      <c r="B28" s="193"/>
      <c r="C28" s="8">
        <v>4</v>
      </c>
      <c r="D28" s="10">
        <f t="shared" si="0"/>
        <v>5</v>
      </c>
      <c r="E28" s="11">
        <f t="shared" si="0"/>
        <v>6</v>
      </c>
      <c r="F28" s="11">
        <f t="shared" si="0"/>
        <v>7</v>
      </c>
      <c r="G28" s="12">
        <f t="shared" si="0"/>
        <v>8</v>
      </c>
      <c r="H28" s="41">
        <f t="shared" si="0"/>
        <v>9</v>
      </c>
      <c r="I28" s="44"/>
      <c r="J28" s="17"/>
      <c r="K28" s="19"/>
      <c r="L28" s="19"/>
      <c r="M28" s="19"/>
    </row>
    <row r="29" spans="1:13" ht="18.75" customHeight="1" x14ac:dyDescent="0.15">
      <c r="A29" s="196"/>
      <c r="B29" s="193"/>
      <c r="C29" s="8">
        <v>5</v>
      </c>
      <c r="D29" s="11">
        <f t="shared" si="0"/>
        <v>6</v>
      </c>
      <c r="E29" s="11">
        <f t="shared" si="0"/>
        <v>7</v>
      </c>
      <c r="F29" s="12">
        <f t="shared" si="0"/>
        <v>8</v>
      </c>
      <c r="G29" s="12">
        <f t="shared" si="0"/>
        <v>9</v>
      </c>
      <c r="H29" s="42">
        <f t="shared" si="0"/>
        <v>10</v>
      </c>
      <c r="I29" s="44"/>
      <c r="J29" s="17"/>
      <c r="K29" s="19"/>
      <c r="L29" s="19"/>
      <c r="M29" s="19"/>
    </row>
    <row r="30" spans="1:13" x14ac:dyDescent="0.15">
      <c r="I30" s="19"/>
      <c r="J30" s="19"/>
      <c r="K30" s="19"/>
      <c r="L30" s="19"/>
      <c r="M30" s="19"/>
    </row>
    <row r="31" spans="1:13" x14ac:dyDescent="0.15">
      <c r="I31" s="19"/>
      <c r="J31" s="19"/>
      <c r="K31" s="19"/>
      <c r="L31" s="19"/>
      <c r="M31" s="19"/>
    </row>
    <row r="32" spans="1:13" x14ac:dyDescent="0.15">
      <c r="D32" t="s">
        <v>39</v>
      </c>
      <c r="I32" s="19"/>
      <c r="J32" s="19"/>
      <c r="K32" s="19"/>
      <c r="L32" s="19"/>
      <c r="M32" s="19"/>
    </row>
    <row r="33" spans="2:13" x14ac:dyDescent="0.15">
      <c r="D33" s="39" t="s">
        <v>40</v>
      </c>
      <c r="E33" s="39"/>
      <c r="F33" s="39"/>
      <c r="G33" s="39"/>
      <c r="H33" s="39"/>
      <c r="I33" s="43"/>
      <c r="J33" s="43"/>
      <c r="K33" s="43"/>
      <c r="L33" s="43"/>
      <c r="M33" s="43"/>
    </row>
    <row r="34" spans="2:13" x14ac:dyDescent="0.15">
      <c r="C34" s="8"/>
      <c r="D34" s="8">
        <v>1</v>
      </c>
      <c r="E34" s="8">
        <v>2</v>
      </c>
      <c r="F34" s="8">
        <v>3</v>
      </c>
      <c r="G34" s="8">
        <v>4</v>
      </c>
      <c r="H34" s="23">
        <v>5</v>
      </c>
      <c r="I34" s="44"/>
      <c r="J34" s="17"/>
      <c r="K34" s="19"/>
      <c r="L34" s="19"/>
      <c r="M34" s="19"/>
    </row>
    <row r="35" spans="2:13" x14ac:dyDescent="0.15">
      <c r="B35" s="192" t="s">
        <v>41</v>
      </c>
      <c r="C35" s="8">
        <v>1</v>
      </c>
      <c r="D35" s="9">
        <f t="shared" ref="D35:H39" si="1">$C35+D$24</f>
        <v>2</v>
      </c>
      <c r="E35" s="9">
        <f t="shared" si="1"/>
        <v>3</v>
      </c>
      <c r="F35" s="10">
        <f t="shared" si="1"/>
        <v>4</v>
      </c>
      <c r="G35" s="10">
        <f t="shared" si="1"/>
        <v>5</v>
      </c>
      <c r="H35" s="40">
        <f t="shared" si="1"/>
        <v>6</v>
      </c>
      <c r="I35" s="44"/>
      <c r="J35" s="17"/>
      <c r="K35" s="19"/>
      <c r="L35" s="19"/>
      <c r="M35" s="19"/>
    </row>
    <row r="36" spans="2:13" x14ac:dyDescent="0.15">
      <c r="B36" s="192"/>
      <c r="C36" s="8">
        <v>2</v>
      </c>
      <c r="D36" s="9">
        <f t="shared" si="1"/>
        <v>3</v>
      </c>
      <c r="E36" s="10">
        <f t="shared" si="1"/>
        <v>4</v>
      </c>
      <c r="F36" s="10">
        <f t="shared" si="1"/>
        <v>5</v>
      </c>
      <c r="G36" s="11">
        <f t="shared" si="1"/>
        <v>6</v>
      </c>
      <c r="H36" s="40">
        <f t="shared" si="1"/>
        <v>7</v>
      </c>
      <c r="I36" s="44"/>
      <c r="J36" s="17"/>
      <c r="K36" s="19"/>
      <c r="L36" s="19"/>
      <c r="M36" s="19"/>
    </row>
    <row r="37" spans="2:13" x14ac:dyDescent="0.15">
      <c r="B37" s="192"/>
      <c r="C37" s="8">
        <v>3</v>
      </c>
      <c r="D37" s="10">
        <f t="shared" si="1"/>
        <v>4</v>
      </c>
      <c r="E37" s="10">
        <f t="shared" si="1"/>
        <v>5</v>
      </c>
      <c r="F37" s="11">
        <f t="shared" si="1"/>
        <v>6</v>
      </c>
      <c r="G37" s="11">
        <f t="shared" si="1"/>
        <v>7</v>
      </c>
      <c r="H37" s="41">
        <f t="shared" si="1"/>
        <v>8</v>
      </c>
      <c r="I37" s="44"/>
      <c r="J37" s="17"/>
      <c r="K37" s="19"/>
      <c r="L37" s="19"/>
      <c r="M37" s="19"/>
    </row>
    <row r="38" spans="2:13" x14ac:dyDescent="0.15">
      <c r="B38" s="192"/>
      <c r="C38" s="8">
        <v>4</v>
      </c>
      <c r="D38" s="10">
        <f t="shared" si="1"/>
        <v>5</v>
      </c>
      <c r="E38" s="11">
        <f t="shared" si="1"/>
        <v>6</v>
      </c>
      <c r="F38" s="11">
        <f t="shared" si="1"/>
        <v>7</v>
      </c>
      <c r="G38" s="12">
        <f t="shared" si="1"/>
        <v>8</v>
      </c>
      <c r="H38" s="41">
        <f t="shared" si="1"/>
        <v>9</v>
      </c>
      <c r="I38" s="44"/>
      <c r="J38" s="17"/>
      <c r="K38" s="19"/>
      <c r="L38" s="19"/>
      <c r="M38" s="19"/>
    </row>
    <row r="39" spans="2:13" x14ac:dyDescent="0.15">
      <c r="B39" s="192"/>
      <c r="C39" s="8">
        <v>5</v>
      </c>
      <c r="D39" s="11">
        <f t="shared" si="1"/>
        <v>6</v>
      </c>
      <c r="E39" s="11">
        <f t="shared" si="1"/>
        <v>7</v>
      </c>
      <c r="F39" s="12">
        <f t="shared" si="1"/>
        <v>8</v>
      </c>
      <c r="G39" s="12">
        <f t="shared" si="1"/>
        <v>9</v>
      </c>
      <c r="H39" s="42">
        <f t="shared" si="1"/>
        <v>10</v>
      </c>
      <c r="I39" s="44"/>
      <c r="J39" s="17"/>
      <c r="K39" s="19"/>
      <c r="L39" s="19"/>
      <c r="M39" s="19"/>
    </row>
  </sheetData>
  <mergeCells count="17">
    <mergeCell ref="D20:G20"/>
    <mergeCell ref="D21:G21"/>
    <mergeCell ref="B35:B39"/>
    <mergeCell ref="B25:B29"/>
    <mergeCell ref="A25:A29"/>
    <mergeCell ref="D2:G2"/>
    <mergeCell ref="D3:G3"/>
    <mergeCell ref="D4:G4"/>
    <mergeCell ref="D5:G5"/>
    <mergeCell ref="D6:G6"/>
    <mergeCell ref="D18:G18"/>
    <mergeCell ref="D19:G19"/>
    <mergeCell ref="D7:G7"/>
    <mergeCell ref="D8:G8"/>
    <mergeCell ref="D9:G9"/>
    <mergeCell ref="D16:G16"/>
    <mergeCell ref="D17:G17"/>
  </mergeCells>
  <phoneticPr fontId="1"/>
  <pageMargins left="0.7" right="0.7" top="0.75" bottom="0.75" header="0.3" footer="0.3"/>
  <pageSetup paperSize="9" scale="7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6"/>
  <sheetViews>
    <sheetView workbookViewId="0"/>
  </sheetViews>
  <sheetFormatPr defaultColWidth="8.875" defaultRowHeight="12" x14ac:dyDescent="0.15"/>
  <cols>
    <col min="1" max="1" width="14.125" style="2" customWidth="1"/>
    <col min="2" max="2" width="10.125" style="2" customWidth="1"/>
    <col min="3" max="3" width="11.75" style="2" customWidth="1"/>
    <col min="4" max="4" width="4.75" style="2" customWidth="1"/>
    <col min="5" max="5" width="3.125" style="2" customWidth="1"/>
    <col min="6" max="8" width="3.25" style="2" customWidth="1"/>
    <col min="9" max="9" width="2.875" style="2" customWidth="1"/>
    <col min="10" max="13" width="10" style="2" customWidth="1"/>
    <col min="14" max="14" width="4.25" style="2" customWidth="1"/>
    <col min="15" max="15" width="5.125" style="2" customWidth="1"/>
    <col min="16" max="16" width="8.75" style="2" customWidth="1"/>
    <col min="17" max="17" width="4" style="2" customWidth="1"/>
    <col min="18" max="18" width="4.75" style="2" customWidth="1"/>
    <col min="19" max="19" width="4.375" style="2" customWidth="1"/>
    <col min="20" max="20" width="5.375" style="2" customWidth="1"/>
    <col min="21" max="21" width="21.75" style="2" customWidth="1"/>
    <col min="22" max="16384" width="8.875" style="2"/>
  </cols>
  <sheetData>
    <row r="2" spans="1:22" ht="24.75" customHeight="1" x14ac:dyDescent="0.1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29</v>
      </c>
      <c r="N2" s="150">
        <v>42509</v>
      </c>
      <c r="O2" s="150"/>
      <c r="P2" s="150"/>
    </row>
    <row r="3" spans="1:22" ht="24.75" customHeight="1" x14ac:dyDescent="0.15">
      <c r="A3" s="92" t="s">
        <v>24</v>
      </c>
      <c r="B3" s="92" t="s">
        <v>25</v>
      </c>
      <c r="C3" s="92" t="s">
        <v>26</v>
      </c>
      <c r="D3" s="151" t="s">
        <v>42</v>
      </c>
      <c r="E3" s="151"/>
      <c r="F3" s="151"/>
      <c r="G3" s="151"/>
      <c r="H3" s="45"/>
      <c r="I3" s="152" t="s">
        <v>43</v>
      </c>
      <c r="J3" s="152"/>
      <c r="K3" s="153" t="s">
        <v>27</v>
      </c>
      <c r="L3" s="154"/>
      <c r="M3" s="153" t="s">
        <v>81</v>
      </c>
      <c r="N3" s="154"/>
      <c r="O3" s="155"/>
      <c r="P3" s="156" t="s">
        <v>28</v>
      </c>
      <c r="Q3" s="157"/>
      <c r="R3" s="164" t="s">
        <v>35</v>
      </c>
      <c r="S3" s="164"/>
      <c r="U3" s="85" t="s">
        <v>130</v>
      </c>
    </row>
    <row r="4" spans="1:22" ht="24.75" customHeight="1" x14ac:dyDescent="0.15">
      <c r="A4" s="97" t="s">
        <v>93</v>
      </c>
      <c r="B4" s="97" t="s">
        <v>93</v>
      </c>
      <c r="C4" s="97" t="s">
        <v>94</v>
      </c>
      <c r="D4" s="165" t="s">
        <v>95</v>
      </c>
      <c r="E4" s="165"/>
      <c r="F4" s="165"/>
      <c r="G4" s="165"/>
      <c r="H4" s="45"/>
      <c r="I4" s="165">
        <v>2419</v>
      </c>
      <c r="J4" s="165"/>
      <c r="K4" s="166" t="s">
        <v>98</v>
      </c>
      <c r="L4" s="167"/>
      <c r="M4" s="166" t="s">
        <v>97</v>
      </c>
      <c r="N4" s="167"/>
      <c r="O4" s="168"/>
      <c r="P4" s="169"/>
      <c r="Q4" s="170"/>
      <c r="R4" s="166" t="s">
        <v>96</v>
      </c>
      <c r="S4" s="168"/>
      <c r="T4" s="46"/>
    </row>
    <row r="6" spans="1:22" ht="12" customHeight="1" x14ac:dyDescent="0.15">
      <c r="A6" s="158" t="s">
        <v>15</v>
      </c>
      <c r="B6" s="158" t="s">
        <v>34</v>
      </c>
      <c r="C6" s="158" t="s">
        <v>16</v>
      </c>
      <c r="D6" s="161" t="s">
        <v>36</v>
      </c>
      <c r="E6" s="130" t="s">
        <v>17</v>
      </c>
      <c r="F6" s="130" t="s">
        <v>19</v>
      </c>
      <c r="G6" s="130" t="s">
        <v>18</v>
      </c>
      <c r="H6" s="130" t="s">
        <v>13</v>
      </c>
      <c r="I6" s="132" t="s">
        <v>91</v>
      </c>
      <c r="J6" s="130" t="s">
        <v>1</v>
      </c>
      <c r="K6" s="130"/>
      <c r="L6" s="130"/>
      <c r="M6" s="130"/>
      <c r="N6" s="130"/>
      <c r="O6" s="130"/>
      <c r="P6" s="130"/>
      <c r="Q6" s="130"/>
      <c r="R6" s="130"/>
      <c r="S6" s="133" t="s">
        <v>10</v>
      </c>
      <c r="T6" s="134"/>
      <c r="U6" s="139" t="s">
        <v>131</v>
      </c>
    </row>
    <row r="7" spans="1:22" ht="24" customHeight="1" x14ac:dyDescent="0.15">
      <c r="A7" s="159"/>
      <c r="B7" s="159"/>
      <c r="C7" s="159"/>
      <c r="D7" s="162"/>
      <c r="E7" s="130"/>
      <c r="F7" s="130"/>
      <c r="G7" s="130"/>
      <c r="H7" s="130"/>
      <c r="I7" s="132"/>
      <c r="J7" s="141" t="s">
        <v>8</v>
      </c>
      <c r="K7" s="141"/>
      <c r="L7" s="141"/>
      <c r="M7" s="141"/>
      <c r="N7" s="141"/>
      <c r="O7" s="141"/>
      <c r="P7" s="142" t="s">
        <v>9</v>
      </c>
      <c r="Q7" s="144" t="s">
        <v>3</v>
      </c>
      <c r="R7" s="145"/>
      <c r="S7" s="135"/>
      <c r="T7" s="136"/>
      <c r="U7" s="140"/>
      <c r="V7" s="1"/>
    </row>
    <row r="8" spans="1:22" ht="26.25" customHeight="1" x14ac:dyDescent="0.15">
      <c r="A8" s="159"/>
      <c r="B8" s="159"/>
      <c r="C8" s="159"/>
      <c r="D8" s="162"/>
      <c r="E8" s="130"/>
      <c r="F8" s="130"/>
      <c r="G8" s="130"/>
      <c r="H8" s="130"/>
      <c r="I8" s="132"/>
      <c r="J8" s="69" t="s">
        <v>4</v>
      </c>
      <c r="K8" s="69" t="s">
        <v>5</v>
      </c>
      <c r="L8" s="69" t="s">
        <v>6</v>
      </c>
      <c r="M8" s="69" t="s">
        <v>7</v>
      </c>
      <c r="N8" s="148" t="s">
        <v>3</v>
      </c>
      <c r="O8" s="149"/>
      <c r="P8" s="143"/>
      <c r="Q8" s="146"/>
      <c r="R8" s="147"/>
      <c r="S8" s="137"/>
      <c r="T8" s="138"/>
      <c r="U8" s="140"/>
      <c r="V8" s="1"/>
    </row>
    <row r="9" spans="1:22" ht="132" customHeight="1" thickBot="1" x14ac:dyDescent="0.2">
      <c r="A9" s="160"/>
      <c r="B9" s="160"/>
      <c r="C9" s="160"/>
      <c r="D9" s="163"/>
      <c r="E9" s="3" t="s">
        <v>20</v>
      </c>
      <c r="F9" s="3" t="s">
        <v>21</v>
      </c>
      <c r="G9" s="95" t="s">
        <v>22</v>
      </c>
      <c r="H9" s="3" t="s">
        <v>31</v>
      </c>
      <c r="I9" s="78" t="s">
        <v>90</v>
      </c>
      <c r="J9" s="82" t="s">
        <v>0</v>
      </c>
      <c r="K9" s="82" t="s">
        <v>2</v>
      </c>
      <c r="L9" s="94" t="s">
        <v>104</v>
      </c>
      <c r="M9" s="94" t="s">
        <v>33</v>
      </c>
      <c r="N9" s="69" t="s">
        <v>14</v>
      </c>
      <c r="O9" s="69" t="s">
        <v>30</v>
      </c>
      <c r="P9" s="70" t="s">
        <v>12</v>
      </c>
      <c r="Q9" s="3" t="s">
        <v>11</v>
      </c>
      <c r="R9" s="3" t="s">
        <v>31</v>
      </c>
      <c r="S9" s="3" t="s">
        <v>32</v>
      </c>
      <c r="T9" s="3" t="s">
        <v>125</v>
      </c>
      <c r="U9" s="140"/>
      <c r="V9" s="1"/>
    </row>
    <row r="10" spans="1:22" ht="70.5" customHeight="1" thickBot="1" x14ac:dyDescent="0.2">
      <c r="A10" s="98" t="s">
        <v>118</v>
      </c>
      <c r="B10" s="98" t="s">
        <v>96</v>
      </c>
      <c r="C10" s="72" t="str">
        <f>'有害性評価 (例)'!C3</f>
        <v>アセトニトリル</v>
      </c>
      <c r="D10" s="66"/>
      <c r="E10" s="108" t="str">
        <f>'有害性評価 (例)'!$C$24</f>
        <v>５７条の２</v>
      </c>
      <c r="F10" s="106" t="str">
        <f>'有害性評価 (例)'!$C$23</f>
        <v>劇物</v>
      </c>
      <c r="G10" s="107" t="str">
        <f>'有害性評価 (例)'!C22</f>
        <v>第４類</v>
      </c>
      <c r="H10" s="61">
        <f>'有害性評価 (例)'!C18</f>
        <v>5</v>
      </c>
      <c r="I10" s="76">
        <f>'有害性評価 (例)'!$C$19</f>
        <v>0</v>
      </c>
      <c r="J10" s="102">
        <v>1</v>
      </c>
      <c r="K10" s="103">
        <v>3</v>
      </c>
      <c r="L10" s="102">
        <v>3</v>
      </c>
      <c r="M10" s="102">
        <v>0</v>
      </c>
      <c r="N10" s="80">
        <f>J10+K10-L10+M10</f>
        <v>1</v>
      </c>
      <c r="O10" s="64">
        <f>IF(N10&gt;=5,5,IF(N10=4,4,IF(N10=3,3,IF(N10=2,2,IF(N10&lt;2,1)))))</f>
        <v>1</v>
      </c>
      <c r="P10" s="102">
        <v>3</v>
      </c>
      <c r="Q10" s="63">
        <f>O10+P10</f>
        <v>4</v>
      </c>
      <c r="R10" s="64">
        <f>IF(Q10&gt;=10,5,IF(Q10&gt;=8,4,IF(Q10&gt;=6,3,IF(Q10&gt;=4,2,IF(Q10&gt;=2,1,)))))</f>
        <v>2</v>
      </c>
      <c r="S10" s="63">
        <f>H10+R10</f>
        <v>7</v>
      </c>
      <c r="T10" s="62">
        <f>IF(S10&gt;=10,5,IF(S10&gt;=8,4,IF(S10&gt;=6,3,IF(S10&gt;=4,2,IF(S10&gt;=2,1,)))))</f>
        <v>3</v>
      </c>
      <c r="U10" s="99" t="s">
        <v>138</v>
      </c>
      <c r="V10" s="1"/>
    </row>
    <row r="11" spans="1:22" ht="70.5" customHeight="1" thickBot="1" x14ac:dyDescent="0.2">
      <c r="A11" s="101"/>
      <c r="B11" s="101"/>
      <c r="C11" s="72">
        <f>'有害性評価 (例)'!E3</f>
        <v>0</v>
      </c>
      <c r="D11" s="66"/>
      <c r="E11" s="75">
        <f>'有害性評価 (例)'!$E$24</f>
        <v>0</v>
      </c>
      <c r="F11" s="73">
        <f>'有害性評価 (例)'!$E$23</f>
        <v>0</v>
      </c>
      <c r="G11" s="74">
        <f>'有害性評価 (例)'!$E$22</f>
        <v>0</v>
      </c>
      <c r="H11" s="71">
        <f>'有害性評価 (例)'!E18</f>
        <v>0</v>
      </c>
      <c r="I11" s="79">
        <f>'有害性評価 (例)'!E19</f>
        <v>0</v>
      </c>
      <c r="J11" s="102"/>
      <c r="K11" s="103"/>
      <c r="L11" s="102"/>
      <c r="M11" s="102"/>
      <c r="N11" s="81">
        <f>J11+K11-L11+M11</f>
        <v>0</v>
      </c>
      <c r="O11" s="64">
        <f>IF(N11&gt;=5,5,IF(N11=4,4,IF(N11=3,3,IF(N11=2,2,IF(N11&lt;2,1)))))</f>
        <v>1</v>
      </c>
      <c r="P11" s="102"/>
      <c r="Q11" s="63">
        <f>O11+P11</f>
        <v>1</v>
      </c>
      <c r="R11" s="64">
        <f>IF(Q11&gt;=10,5,IF(Q11&gt;=8,4,IF(Q11&gt;=6,3,IF(Q11&gt;=4,2,IF(Q11&gt;=2,1,)))))</f>
        <v>0</v>
      </c>
      <c r="S11" s="63">
        <f>H11+R11</f>
        <v>0</v>
      </c>
      <c r="T11" s="62">
        <f>IF(S11&gt;=10,5,IF(S11&gt;=8,4,IF(S11&gt;=6,3,IF(S11&gt;=4,2,IF(S11&gt;=2,1,)))))</f>
        <v>0</v>
      </c>
      <c r="U11" s="99"/>
      <c r="V11" s="1"/>
    </row>
    <row r="12" spans="1:22" ht="70.5" customHeight="1" thickBot="1" x14ac:dyDescent="0.2">
      <c r="A12" s="101"/>
      <c r="B12" s="101"/>
      <c r="C12" s="72">
        <f>'有害性評価 (例)'!G3</f>
        <v>0</v>
      </c>
      <c r="D12" s="66"/>
      <c r="E12" s="75">
        <f>'有害性評価 (例)'!$G$24</f>
        <v>0</v>
      </c>
      <c r="F12" s="73">
        <f>'有害性評価 (例)'!$G$23</f>
        <v>0</v>
      </c>
      <c r="G12" s="74">
        <f>'有害性評価 (例)'!$G$22</f>
        <v>0</v>
      </c>
      <c r="H12" s="71">
        <f>'有害性評価 (例)'!G18</f>
        <v>0</v>
      </c>
      <c r="I12" s="79">
        <f>'有害性評価 (例)'!G19</f>
        <v>0</v>
      </c>
      <c r="J12" s="102"/>
      <c r="K12" s="103"/>
      <c r="L12" s="102"/>
      <c r="M12" s="102"/>
      <c r="N12" s="81">
        <f>J12+K12-L12+M12</f>
        <v>0</v>
      </c>
      <c r="O12" s="64">
        <f>IF(N12&gt;=5,5,IF(N12=4,4,IF(N12=3,3,IF(N12=2,2,IF(N12&lt;2,1)))))</f>
        <v>1</v>
      </c>
      <c r="P12" s="102"/>
      <c r="Q12" s="63">
        <f>O12+P12</f>
        <v>1</v>
      </c>
      <c r="R12" s="64">
        <f>IF(Q12&gt;=10,5,IF(Q12&gt;=8,4,IF(Q12&gt;=6,3,IF(Q12&gt;=4,2,IF(Q12&gt;=2,1,)))))</f>
        <v>0</v>
      </c>
      <c r="S12" s="63">
        <f>H12+R12</f>
        <v>0</v>
      </c>
      <c r="T12" s="62">
        <f>IF(S12&gt;=10,5,IF(S12&gt;=8,4,IF(S12&gt;=6,3,IF(S12&gt;=4,2,IF(S12&gt;=2,1,)))))</f>
        <v>0</v>
      </c>
      <c r="U12" s="99"/>
      <c r="V12" s="1"/>
    </row>
    <row r="13" spans="1:22" ht="70.5" customHeight="1" thickBot="1" x14ac:dyDescent="0.2">
      <c r="A13" s="100"/>
      <c r="B13" s="100"/>
      <c r="C13" s="72">
        <f>'有害性評価 (例)'!I3</f>
        <v>0</v>
      </c>
      <c r="D13" s="66"/>
      <c r="E13" s="75">
        <f>'有害性評価 (例)'!$I$24</f>
        <v>0</v>
      </c>
      <c r="F13" s="73">
        <f>'有害性評価 (例)'!$I$23</f>
        <v>0</v>
      </c>
      <c r="G13" s="74">
        <f>'有害性評価 (例)'!$I$22</f>
        <v>0</v>
      </c>
      <c r="H13" s="61">
        <f>'有害性評価 (例)'!I18</f>
        <v>0</v>
      </c>
      <c r="I13" s="76">
        <f>'有害性評価 (例)'!I19</f>
        <v>0</v>
      </c>
      <c r="J13" s="102"/>
      <c r="K13" s="103"/>
      <c r="L13" s="102"/>
      <c r="M13" s="102"/>
      <c r="N13" s="80">
        <f>J13+K13-L13+M13</f>
        <v>0</v>
      </c>
      <c r="O13" s="64">
        <f>IF(N13&gt;=5,5,IF(N13=4,4,IF(N13=3,3,IF(N13=2,2,IF(N13&lt;2,1)))))</f>
        <v>1</v>
      </c>
      <c r="P13" s="102"/>
      <c r="Q13" s="63">
        <f>O13+P13</f>
        <v>1</v>
      </c>
      <c r="R13" s="64">
        <f>IF(Q13&gt;=10,5,IF(Q13&gt;=8,4,IF(Q13&gt;=6,3,IF(Q13&gt;=4,2,IF(Q13&gt;=2,1,)))))</f>
        <v>0</v>
      </c>
      <c r="S13" s="63">
        <f>H13+R13</f>
        <v>0</v>
      </c>
      <c r="T13" s="62">
        <f>IF(S13&gt;=10,5,IF(S13&gt;=8,4,IF(S13&gt;=6,3,IF(S13&gt;=4,2,IF(S13&gt;=2,1,)))))</f>
        <v>0</v>
      </c>
      <c r="U13" s="99"/>
      <c r="V13" s="1"/>
    </row>
    <row r="14" spans="1:22" ht="70.5" customHeight="1" thickBot="1" x14ac:dyDescent="0.2">
      <c r="A14" s="101"/>
      <c r="B14" s="101"/>
      <c r="C14" s="72">
        <f>'有害性評価 (例)'!K3</f>
        <v>0</v>
      </c>
      <c r="D14" s="66"/>
      <c r="E14" s="75">
        <f>'有害性評価 (例)'!$K$24</f>
        <v>0</v>
      </c>
      <c r="F14" s="73">
        <f>'有害性評価 (例)'!$K$23</f>
        <v>0</v>
      </c>
      <c r="G14" s="74">
        <f>'有害性評価 (例)'!$K$22</f>
        <v>0</v>
      </c>
      <c r="H14" s="71">
        <f>'有害性評価 (例)'!K18</f>
        <v>0</v>
      </c>
      <c r="I14" s="84">
        <f>'有害性評価 (例)'!K19</f>
        <v>0</v>
      </c>
      <c r="J14" s="102"/>
      <c r="K14" s="104"/>
      <c r="L14" s="102"/>
      <c r="M14" s="102"/>
      <c r="N14" s="81">
        <f>J14+K14-L14+M14</f>
        <v>0</v>
      </c>
      <c r="O14" s="64">
        <f>IF(N14&gt;=5,5,IF(N14=4,4,IF(N14=3,3,IF(N14=2,2,IF(N14&lt;2,1)))))</f>
        <v>1</v>
      </c>
      <c r="P14" s="102"/>
      <c r="Q14" s="63">
        <f>O14+P14</f>
        <v>1</v>
      </c>
      <c r="R14" s="64">
        <f>IF(Q14&gt;=10,5,IF(Q14&gt;=8,4,IF(Q14&gt;=6,3,IF(Q14&gt;=4,2,IF(Q14&gt;=2,1,)))))</f>
        <v>0</v>
      </c>
      <c r="S14" s="63">
        <f>H14+R14</f>
        <v>0</v>
      </c>
      <c r="T14" s="62">
        <f>IF(S14&gt;=10,5,IF(S14&gt;=8,4,IF(S14&gt;=6,3,IF(S14&gt;=4,2,IF(S14&gt;=2,1,)))))</f>
        <v>0</v>
      </c>
      <c r="U14" s="105"/>
      <c r="V14" s="1"/>
    </row>
    <row r="15" spans="1:22" ht="12" customHeight="1" x14ac:dyDescent="0.15">
      <c r="A15" s="47"/>
      <c r="B15" s="47"/>
      <c r="C15" s="47"/>
      <c r="D15" s="48"/>
      <c r="E15" s="48"/>
      <c r="F15" s="48"/>
      <c r="G15" s="48"/>
      <c r="H15" s="48"/>
      <c r="I15" s="49"/>
      <c r="J15" s="37"/>
      <c r="K15" s="37"/>
      <c r="L15" s="37"/>
      <c r="M15" s="37"/>
      <c r="N15" s="51"/>
      <c r="O15" s="50"/>
      <c r="P15" s="50"/>
      <c r="Q15" s="51"/>
      <c r="R15" s="50"/>
      <c r="S15" s="51"/>
      <c r="T15" s="50"/>
      <c r="U15" s="52"/>
      <c r="V15" s="1"/>
    </row>
    <row r="16" spans="1:22" ht="54.75" customHeight="1" x14ac:dyDescent="0.15">
      <c r="A16" s="131" t="s">
        <v>106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"/>
    </row>
    <row r="17" spans="1:22" ht="6.75" customHeight="1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1"/>
    </row>
    <row r="18" spans="1:22" x14ac:dyDescent="0.15">
      <c r="A18" s="113" t="s">
        <v>139</v>
      </c>
      <c r="B18" s="114"/>
      <c r="C18" s="114"/>
      <c r="D18" s="114"/>
      <c r="E18" s="114"/>
      <c r="F18" s="115"/>
      <c r="G18" s="67"/>
      <c r="H18" s="113" t="s">
        <v>128</v>
      </c>
      <c r="I18" s="114"/>
      <c r="J18" s="114"/>
      <c r="K18" s="114"/>
      <c r="L18" s="114"/>
      <c r="M18" s="115"/>
      <c r="N18" s="68"/>
      <c r="O18" s="113" t="s">
        <v>129</v>
      </c>
      <c r="P18" s="122"/>
      <c r="Q18" s="122"/>
      <c r="R18" s="122"/>
      <c r="S18" s="122"/>
      <c r="T18" s="122"/>
      <c r="U18" s="123"/>
      <c r="V18" s="1"/>
    </row>
    <row r="19" spans="1:22" x14ac:dyDescent="0.15">
      <c r="A19" s="116"/>
      <c r="B19" s="117"/>
      <c r="C19" s="117"/>
      <c r="D19" s="117"/>
      <c r="E19" s="117"/>
      <c r="F19" s="118"/>
      <c r="G19" s="67"/>
      <c r="H19" s="116"/>
      <c r="I19" s="117"/>
      <c r="J19" s="117"/>
      <c r="K19" s="117"/>
      <c r="L19" s="117"/>
      <c r="M19" s="118"/>
      <c r="N19" s="68"/>
      <c r="O19" s="124"/>
      <c r="P19" s="125"/>
      <c r="Q19" s="125"/>
      <c r="R19" s="125"/>
      <c r="S19" s="125"/>
      <c r="T19" s="125"/>
      <c r="U19" s="126"/>
      <c r="V19" s="1"/>
    </row>
    <row r="20" spans="1:22" x14ac:dyDescent="0.15">
      <c r="A20" s="116"/>
      <c r="B20" s="117"/>
      <c r="C20" s="117"/>
      <c r="D20" s="117"/>
      <c r="E20" s="117"/>
      <c r="F20" s="118"/>
      <c r="G20" s="67"/>
      <c r="H20" s="116"/>
      <c r="I20" s="117"/>
      <c r="J20" s="117"/>
      <c r="K20" s="117"/>
      <c r="L20" s="117"/>
      <c r="M20" s="118"/>
      <c r="N20" s="68"/>
      <c r="O20" s="124"/>
      <c r="P20" s="125"/>
      <c r="Q20" s="125"/>
      <c r="R20" s="125"/>
      <c r="S20" s="125"/>
      <c r="T20" s="125"/>
      <c r="U20" s="126"/>
      <c r="V20" s="1"/>
    </row>
    <row r="21" spans="1:22" x14ac:dyDescent="0.15">
      <c r="A21" s="116"/>
      <c r="B21" s="117"/>
      <c r="C21" s="117"/>
      <c r="D21" s="117"/>
      <c r="E21" s="117"/>
      <c r="F21" s="118"/>
      <c r="G21" s="67"/>
      <c r="H21" s="116"/>
      <c r="I21" s="117"/>
      <c r="J21" s="117"/>
      <c r="K21" s="117"/>
      <c r="L21" s="117"/>
      <c r="M21" s="118"/>
      <c r="N21" s="68"/>
      <c r="O21" s="124"/>
      <c r="P21" s="125"/>
      <c r="Q21" s="125"/>
      <c r="R21" s="125"/>
      <c r="S21" s="125"/>
      <c r="T21" s="125"/>
      <c r="U21" s="126"/>
      <c r="V21" s="1"/>
    </row>
    <row r="22" spans="1:22" x14ac:dyDescent="0.15">
      <c r="A22" s="116"/>
      <c r="B22" s="117"/>
      <c r="C22" s="117"/>
      <c r="D22" s="117"/>
      <c r="E22" s="117"/>
      <c r="F22" s="118"/>
      <c r="G22" s="67"/>
      <c r="H22" s="116"/>
      <c r="I22" s="117"/>
      <c r="J22" s="117"/>
      <c r="K22" s="117"/>
      <c r="L22" s="117"/>
      <c r="M22" s="118"/>
      <c r="N22" s="68"/>
      <c r="O22" s="124"/>
      <c r="P22" s="125"/>
      <c r="Q22" s="125"/>
      <c r="R22" s="125"/>
      <c r="S22" s="125"/>
      <c r="T22" s="125"/>
      <c r="U22" s="126"/>
      <c r="V22" s="1"/>
    </row>
    <row r="23" spans="1:22" x14ac:dyDescent="0.15">
      <c r="A23" s="116"/>
      <c r="B23" s="117"/>
      <c r="C23" s="117"/>
      <c r="D23" s="117"/>
      <c r="E23" s="117"/>
      <c r="F23" s="118"/>
      <c r="G23" s="67"/>
      <c r="H23" s="116"/>
      <c r="I23" s="117"/>
      <c r="J23" s="117"/>
      <c r="K23" s="117"/>
      <c r="L23" s="117"/>
      <c r="M23" s="118"/>
      <c r="N23" s="68"/>
      <c r="O23" s="124"/>
      <c r="P23" s="125"/>
      <c r="Q23" s="125"/>
      <c r="R23" s="125"/>
      <c r="S23" s="125"/>
      <c r="T23" s="125"/>
      <c r="U23" s="126"/>
      <c r="V23" s="1"/>
    </row>
    <row r="24" spans="1:22" x14ac:dyDescent="0.15">
      <c r="A24" s="116"/>
      <c r="B24" s="117"/>
      <c r="C24" s="117"/>
      <c r="D24" s="117"/>
      <c r="E24" s="117"/>
      <c r="F24" s="118"/>
      <c r="G24" s="67"/>
      <c r="H24" s="116"/>
      <c r="I24" s="117"/>
      <c r="J24" s="117"/>
      <c r="K24" s="117"/>
      <c r="L24" s="117"/>
      <c r="M24" s="118"/>
      <c r="N24" s="68"/>
      <c r="O24" s="124"/>
      <c r="P24" s="125"/>
      <c r="Q24" s="125"/>
      <c r="R24" s="125"/>
      <c r="S24" s="125"/>
      <c r="T24" s="125"/>
      <c r="U24" s="126"/>
      <c r="V24" s="1"/>
    </row>
    <row r="25" spans="1:22" x14ac:dyDescent="0.15">
      <c r="A25" s="116"/>
      <c r="B25" s="117"/>
      <c r="C25" s="117"/>
      <c r="D25" s="117"/>
      <c r="E25" s="117"/>
      <c r="F25" s="118"/>
      <c r="G25" s="67"/>
      <c r="H25" s="116"/>
      <c r="I25" s="117"/>
      <c r="J25" s="117"/>
      <c r="K25" s="117"/>
      <c r="L25" s="117"/>
      <c r="M25" s="118"/>
      <c r="N25" s="68"/>
      <c r="O25" s="124"/>
      <c r="P25" s="125"/>
      <c r="Q25" s="125"/>
      <c r="R25" s="125"/>
      <c r="S25" s="125"/>
      <c r="T25" s="125"/>
      <c r="U25" s="126"/>
      <c r="V25" s="1"/>
    </row>
    <row r="26" spans="1:22" x14ac:dyDescent="0.15">
      <c r="A26" s="119"/>
      <c r="B26" s="120"/>
      <c r="C26" s="120"/>
      <c r="D26" s="120"/>
      <c r="E26" s="120"/>
      <c r="F26" s="121"/>
      <c r="G26" s="67"/>
      <c r="H26" s="119"/>
      <c r="I26" s="120"/>
      <c r="J26" s="120"/>
      <c r="K26" s="120"/>
      <c r="L26" s="120"/>
      <c r="M26" s="121"/>
      <c r="N26" s="68"/>
      <c r="O26" s="127"/>
      <c r="P26" s="128"/>
      <c r="Q26" s="128"/>
      <c r="R26" s="128"/>
      <c r="S26" s="128"/>
      <c r="T26" s="128"/>
      <c r="U26" s="129"/>
      <c r="V26" s="1"/>
    </row>
  </sheetData>
  <mergeCells count="33">
    <mergeCell ref="N2:P2"/>
    <mergeCell ref="D3:G3"/>
    <mergeCell ref="I3:J3"/>
    <mergeCell ref="K3:L3"/>
    <mergeCell ref="M3:O3"/>
    <mergeCell ref="P3:Q3"/>
    <mergeCell ref="C6:C9"/>
    <mergeCell ref="D6:D9"/>
    <mergeCell ref="E6:E8"/>
    <mergeCell ref="F6:F8"/>
    <mergeCell ref="R3:S3"/>
    <mergeCell ref="D4:G4"/>
    <mergeCell ref="I4:J4"/>
    <mergeCell ref="K4:L4"/>
    <mergeCell ref="M4:O4"/>
    <mergeCell ref="P4:Q4"/>
    <mergeCell ref="R4:S4"/>
    <mergeCell ref="A16:U16"/>
    <mergeCell ref="A18:F26"/>
    <mergeCell ref="H18:M26"/>
    <mergeCell ref="O18:U26"/>
    <mergeCell ref="G6:G8"/>
    <mergeCell ref="H6:H8"/>
    <mergeCell ref="I6:I8"/>
    <mergeCell ref="J6:R6"/>
    <mergeCell ref="S6:T8"/>
    <mergeCell ref="U6:U9"/>
    <mergeCell ref="J7:O7"/>
    <mergeCell ref="P7:P8"/>
    <mergeCell ref="Q7:R8"/>
    <mergeCell ref="N8:O8"/>
    <mergeCell ref="A6:A9"/>
    <mergeCell ref="B6:B9"/>
  </mergeCells>
  <phoneticPr fontId="1"/>
  <conditionalFormatting sqref="T10:T14">
    <cfRule type="colorScale" priority="3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H10:H14">
    <cfRule type="colorScale" priority="2">
      <colorScale>
        <cfvo type="num" val="0"/>
        <cfvo type="num" val="3"/>
        <cfvo type="num" val="5"/>
        <color theme="0"/>
        <color rgb="FFFF6600"/>
        <color rgb="FFFF0000"/>
      </colorScale>
    </cfRule>
  </conditionalFormatting>
  <conditionalFormatting sqref="I10:I14">
    <cfRule type="containsText" dxfId="0" priority="1" operator="containsText" text="S">
      <formula>NOT(ISERROR(SEARCH("S",I10)))</formula>
    </cfRule>
  </conditionalFormatting>
  <pageMargins left="0.38" right="0.48" top="0.34" bottom="0.3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/>
  </sheetViews>
  <sheetFormatPr defaultColWidth="8.875" defaultRowHeight="13.5" x14ac:dyDescent="0.15"/>
  <cols>
    <col min="1" max="1" width="10" customWidth="1"/>
    <col min="2" max="2" width="31" customWidth="1"/>
    <col min="3" max="3" width="8.25" customWidth="1"/>
    <col min="4" max="8" width="7.75" customWidth="1"/>
    <col min="9" max="9" width="8.25" customWidth="1"/>
    <col min="10" max="12" width="7.75" customWidth="1"/>
    <col min="13" max="13" width="1.875" customWidth="1"/>
    <col min="14" max="14" width="17.75" customWidth="1"/>
    <col min="15" max="17" width="7.375" customWidth="1"/>
    <col min="18" max="18" width="7" customWidth="1"/>
  </cols>
  <sheetData>
    <row r="1" spans="1:18" ht="25.5" customHeight="1" x14ac:dyDescent="0.15">
      <c r="B1" s="24" t="s">
        <v>105</v>
      </c>
    </row>
    <row r="2" spans="1:18" ht="4.5" customHeight="1" x14ac:dyDescent="0.15"/>
    <row r="3" spans="1:18" ht="23.25" customHeight="1" x14ac:dyDescent="0.15">
      <c r="A3" s="171" t="s">
        <v>80</v>
      </c>
      <c r="B3" s="172"/>
      <c r="C3" s="173" t="s">
        <v>137</v>
      </c>
      <c r="D3" s="173"/>
      <c r="E3" s="173"/>
      <c r="F3" s="173"/>
      <c r="G3" s="173"/>
      <c r="H3" s="173"/>
      <c r="I3" s="173"/>
      <c r="J3" s="173"/>
      <c r="K3" s="173"/>
      <c r="L3" s="173"/>
      <c r="M3" s="93"/>
      <c r="O3" t="s">
        <v>126</v>
      </c>
      <c r="R3" t="s">
        <v>132</v>
      </c>
    </row>
    <row r="4" spans="1:18" x14ac:dyDescent="0.15">
      <c r="A4" s="7" t="s">
        <v>133</v>
      </c>
      <c r="C4" s="96" t="s">
        <v>92</v>
      </c>
      <c r="D4" s="96" t="s">
        <v>3</v>
      </c>
      <c r="E4" s="96" t="s">
        <v>92</v>
      </c>
      <c r="F4" s="96" t="s">
        <v>3</v>
      </c>
      <c r="G4" s="96" t="s">
        <v>92</v>
      </c>
      <c r="H4" s="96" t="s">
        <v>3</v>
      </c>
      <c r="I4" s="96" t="s">
        <v>92</v>
      </c>
      <c r="J4" s="96" t="s">
        <v>3</v>
      </c>
      <c r="K4" s="96" t="s">
        <v>92</v>
      </c>
      <c r="L4" s="96" t="s">
        <v>3</v>
      </c>
      <c r="M4" s="93"/>
      <c r="N4" s="27" t="s">
        <v>108</v>
      </c>
      <c r="O4" s="96" t="s">
        <v>61</v>
      </c>
      <c r="P4" s="96" t="s">
        <v>60</v>
      </c>
      <c r="Q4" s="96" t="s">
        <v>59</v>
      </c>
      <c r="R4" s="96" t="s">
        <v>58</v>
      </c>
    </row>
    <row r="5" spans="1:18" ht="18" customHeight="1" x14ac:dyDescent="0.15">
      <c r="A5" s="174" t="s">
        <v>77</v>
      </c>
      <c r="B5" s="13" t="s">
        <v>56</v>
      </c>
      <c r="C5" s="87"/>
      <c r="D5" s="60">
        <f>IF(C5=1,4,IF(C5=2,4,IF(C5=3,3,IF(C5=4,2,))))</f>
        <v>0</v>
      </c>
      <c r="E5" s="87"/>
      <c r="F5" s="60">
        <f>IF(E5=1,4,IF(E5=2,4,IF(E5=3,3,IF(E5=4,2,))))</f>
        <v>0</v>
      </c>
      <c r="G5" s="87"/>
      <c r="H5" s="60">
        <f>IF(G5=1,4,IF(G5=2,4,IF(G5=3,3,IF(G5=4,2,))))</f>
        <v>0</v>
      </c>
      <c r="I5" s="87"/>
      <c r="J5" s="60">
        <f>IF(I5=1,4,IF(I5=2,4,IF(I5=3,3,IF(I5=4,2,))))</f>
        <v>0</v>
      </c>
      <c r="K5" s="87"/>
      <c r="L5" s="60">
        <f>IF(K5=1,4,IF(K5=2,4,IF(K5=3,3,IF(K5=4,2,))))</f>
        <v>0</v>
      </c>
      <c r="M5" s="96"/>
      <c r="N5" s="21" t="s">
        <v>65</v>
      </c>
      <c r="O5" s="28">
        <v>4</v>
      </c>
      <c r="P5" s="14">
        <v>4</v>
      </c>
      <c r="Q5" s="15">
        <v>3</v>
      </c>
      <c r="R5" s="29">
        <v>2</v>
      </c>
    </row>
    <row r="6" spans="1:18" ht="18" customHeight="1" x14ac:dyDescent="0.15">
      <c r="A6" s="175"/>
      <c r="B6" s="13" t="s">
        <v>74</v>
      </c>
      <c r="C6" s="87"/>
      <c r="D6" s="60">
        <f>IF(C6=1,4,IF(C6=2,4,IF(C6=3,3,IF(C6=4,2,))))</f>
        <v>0</v>
      </c>
      <c r="E6" s="87"/>
      <c r="F6" s="60">
        <f>IF(E6=1,4,IF(E6=2,4,IF(E6=3,3,IF(E6=4,2,))))</f>
        <v>0</v>
      </c>
      <c r="G6" s="87"/>
      <c r="H6" s="60">
        <f>IF(G6=1,4,IF(G6=2,4,IF(G6=3,3,IF(G6=4,2,))))</f>
        <v>0</v>
      </c>
      <c r="I6" s="87"/>
      <c r="J6" s="60">
        <f>IF(I6=1,4,IF(I6=2,4,IF(I6=3,3,IF(I6=4,2,))))</f>
        <v>0</v>
      </c>
      <c r="K6" s="87"/>
      <c r="L6" s="60">
        <f>IF(K6=1,4,IF(K6=2,4,IF(K6=3,3,IF(K6=4,2,))))</f>
        <v>0</v>
      </c>
      <c r="M6" s="96"/>
      <c r="N6" s="22" t="s">
        <v>65</v>
      </c>
      <c r="O6" s="30" t="s">
        <v>49</v>
      </c>
      <c r="P6" s="16" t="s">
        <v>49</v>
      </c>
      <c r="Q6" s="16" t="s">
        <v>49</v>
      </c>
      <c r="R6" s="31" t="s">
        <v>49</v>
      </c>
    </row>
    <row r="7" spans="1:18" ht="18" customHeight="1" x14ac:dyDescent="0.15">
      <c r="A7" s="175"/>
      <c r="B7" s="13" t="s">
        <v>62</v>
      </c>
      <c r="C7" s="87">
        <v>3</v>
      </c>
      <c r="D7" s="60">
        <f>IF(C7=1,3,IF(C7=2,1,IF(C7=3,1,)))</f>
        <v>1</v>
      </c>
      <c r="E7" s="87"/>
      <c r="F7" s="60">
        <f>IF(E7=1,3,IF(E7=2,1,IF(E7=3,1,)))</f>
        <v>0</v>
      </c>
      <c r="G7" s="87"/>
      <c r="H7" s="60">
        <f>IF(G7=1,3,IF(G7=2,1,IF(G7=3,1,)))</f>
        <v>0</v>
      </c>
      <c r="I7" s="87"/>
      <c r="J7" s="60">
        <f>IF(I7=1,3,IF(I7=2,1,IF(I7=3,1,)))</f>
        <v>0</v>
      </c>
      <c r="K7" s="87"/>
      <c r="L7" s="60">
        <f>IF(K7=1,3,IF(K7=2,1,IF(K7=3,1,)))</f>
        <v>0</v>
      </c>
      <c r="M7" s="96"/>
      <c r="N7" s="22" t="s">
        <v>75</v>
      </c>
      <c r="O7" s="30" t="s">
        <v>63</v>
      </c>
      <c r="P7" s="16" t="s">
        <v>64</v>
      </c>
      <c r="Q7" s="16">
        <v>1</v>
      </c>
      <c r="R7" s="32"/>
    </row>
    <row r="8" spans="1:18" ht="26.25" customHeight="1" x14ac:dyDescent="0.15">
      <c r="A8" s="175"/>
      <c r="B8" s="53" t="s">
        <v>99</v>
      </c>
      <c r="C8" s="87"/>
      <c r="D8" s="60">
        <f>IF(C8=1,3,IF(C8=2,1,))</f>
        <v>0</v>
      </c>
      <c r="E8" s="87"/>
      <c r="F8" s="60">
        <f>IF(E8=1,3,IF(E8=2,1,))</f>
        <v>0</v>
      </c>
      <c r="G8" s="87"/>
      <c r="H8" s="60">
        <f>IF(G8=1,3,IF(G8=2,1,))</f>
        <v>0</v>
      </c>
      <c r="I8" s="87"/>
      <c r="J8" s="60">
        <f>IF(I8=1,3,IF(I8=2,1,))</f>
        <v>0</v>
      </c>
      <c r="K8" s="87"/>
      <c r="L8" s="60">
        <f>IF(K8=1,3,IF(K8=2,1,))</f>
        <v>0</v>
      </c>
      <c r="M8" s="96"/>
      <c r="N8" s="22" t="s">
        <v>68</v>
      </c>
      <c r="O8" s="30" t="s">
        <v>55</v>
      </c>
      <c r="P8" s="16" t="s">
        <v>64</v>
      </c>
      <c r="Q8" s="17"/>
      <c r="R8" s="32"/>
    </row>
    <row r="9" spans="1:18" ht="18" customHeight="1" x14ac:dyDescent="0.15">
      <c r="A9" s="175"/>
      <c r="B9" s="13" t="s">
        <v>50</v>
      </c>
      <c r="C9" s="87">
        <v>0</v>
      </c>
      <c r="D9" s="60">
        <f>IF(C9=1,5,)</f>
        <v>0</v>
      </c>
      <c r="E9" s="87"/>
      <c r="F9" s="60">
        <f>IF(E9=1,5,)</f>
        <v>0</v>
      </c>
      <c r="G9" s="87"/>
      <c r="H9" s="60">
        <f>IF(G9=1,5,)</f>
        <v>0</v>
      </c>
      <c r="I9" s="87"/>
      <c r="J9" s="60">
        <f>IF(I9=1,5,)</f>
        <v>0</v>
      </c>
      <c r="K9" s="87"/>
      <c r="L9" s="60">
        <f>IF(K9=1,5,)</f>
        <v>0</v>
      </c>
      <c r="M9" s="96"/>
      <c r="N9" s="22" t="s">
        <v>73</v>
      </c>
      <c r="O9" s="30" t="s">
        <v>107</v>
      </c>
      <c r="P9" s="17"/>
      <c r="Q9" s="17"/>
      <c r="R9" s="32"/>
    </row>
    <row r="10" spans="1:18" ht="18" customHeight="1" x14ac:dyDescent="0.15">
      <c r="A10" s="175"/>
      <c r="B10" s="13" t="s">
        <v>54</v>
      </c>
      <c r="C10" s="87">
        <v>0</v>
      </c>
      <c r="D10" s="60">
        <f>IF(C10=1,3,)</f>
        <v>0</v>
      </c>
      <c r="E10" s="87"/>
      <c r="F10" s="60">
        <f>IF(E10=1,3,)</f>
        <v>0</v>
      </c>
      <c r="G10" s="87"/>
      <c r="H10" s="60">
        <f>IF(G10=1,3,)</f>
        <v>0</v>
      </c>
      <c r="I10" s="87"/>
      <c r="J10" s="60">
        <f>IF(I10=1,3,)</f>
        <v>0</v>
      </c>
      <c r="K10" s="87"/>
      <c r="L10" s="60">
        <f>IF(K10=1,3,)</f>
        <v>0</v>
      </c>
      <c r="M10" s="96"/>
      <c r="N10" s="22" t="s">
        <v>69</v>
      </c>
      <c r="O10" s="30" t="s">
        <v>63</v>
      </c>
      <c r="P10" s="17"/>
      <c r="Q10" s="17"/>
      <c r="R10" s="32"/>
    </row>
    <row r="11" spans="1:18" ht="18" customHeight="1" x14ac:dyDescent="0.15">
      <c r="A11" s="175"/>
      <c r="B11" s="13" t="s">
        <v>51</v>
      </c>
      <c r="C11" s="87">
        <v>1</v>
      </c>
      <c r="D11" s="60">
        <f>IF(C11=1,5,IF(C11=2,5,))</f>
        <v>5</v>
      </c>
      <c r="E11" s="87"/>
      <c r="F11" s="60">
        <f>IF(E11=1,5,IF(E11=2,5,))</f>
        <v>0</v>
      </c>
      <c r="G11" s="87"/>
      <c r="H11" s="60">
        <f>IF(G11=1,5,IF(G11=2,5,))</f>
        <v>0</v>
      </c>
      <c r="I11" s="87"/>
      <c r="J11" s="60">
        <f>IF(I11=1,5,IF(I11=2,5,))</f>
        <v>0</v>
      </c>
      <c r="K11" s="87"/>
      <c r="L11" s="60">
        <f>IF(K11=1,5,IF(K11=2,5,))</f>
        <v>0</v>
      </c>
      <c r="M11" s="96"/>
      <c r="N11" s="22" t="s">
        <v>70</v>
      </c>
      <c r="O11" s="30">
        <v>5</v>
      </c>
      <c r="P11" s="16">
        <v>5</v>
      </c>
      <c r="Q11" s="17"/>
      <c r="R11" s="32"/>
    </row>
    <row r="12" spans="1:18" ht="18" customHeight="1" x14ac:dyDescent="0.15">
      <c r="A12" s="175"/>
      <c r="B12" s="13" t="s">
        <v>53</v>
      </c>
      <c r="C12" s="87">
        <v>1</v>
      </c>
      <c r="D12" s="60">
        <f>IF(C12=1,5,IF(C12=2,4,))</f>
        <v>5</v>
      </c>
      <c r="E12" s="87"/>
      <c r="F12" s="60">
        <f>IF(E12=1,5,IF(E12=2,4,))</f>
        <v>0</v>
      </c>
      <c r="G12" s="87"/>
      <c r="H12" s="60">
        <f>IF(G12=1,5,IF(G12=2,4,))</f>
        <v>0</v>
      </c>
      <c r="I12" s="87"/>
      <c r="J12" s="60">
        <f>IF(I12=1,5,IF(I12=2,4,))</f>
        <v>0</v>
      </c>
      <c r="K12" s="87"/>
      <c r="L12" s="60">
        <f>IF(K12=1,5,IF(K12=2,4,))</f>
        <v>0</v>
      </c>
      <c r="M12" s="96"/>
      <c r="N12" s="22" t="s">
        <v>71</v>
      </c>
      <c r="O12" s="30">
        <v>5</v>
      </c>
      <c r="P12" s="16">
        <v>4</v>
      </c>
      <c r="Q12" s="17"/>
      <c r="R12" s="32"/>
    </row>
    <row r="13" spans="1:18" ht="18" customHeight="1" x14ac:dyDescent="0.15">
      <c r="A13" s="175"/>
      <c r="B13" s="13" t="s">
        <v>52</v>
      </c>
      <c r="C13" s="87">
        <v>1</v>
      </c>
      <c r="D13" s="60">
        <f>IF(C13=1,4,IF(C13=2,4,))</f>
        <v>4</v>
      </c>
      <c r="E13" s="87"/>
      <c r="F13" s="60">
        <f>IF(E13=1,4,IF(E13=2,4,))</f>
        <v>0</v>
      </c>
      <c r="G13" s="87"/>
      <c r="H13" s="60">
        <f>IF(G13=1,4,IF(G13=2,4,))</f>
        <v>0</v>
      </c>
      <c r="I13" s="87"/>
      <c r="J13" s="60">
        <f>IF(I13=1,4,IF(I13=2,4,))</f>
        <v>0</v>
      </c>
      <c r="K13" s="87"/>
      <c r="L13" s="60">
        <f>IF(K13=1,4,IF(K13=2,4,))</f>
        <v>0</v>
      </c>
      <c r="M13" s="96"/>
      <c r="N13" s="22" t="s">
        <v>67</v>
      </c>
      <c r="O13" s="33">
        <v>4</v>
      </c>
      <c r="P13" s="18">
        <v>4</v>
      </c>
      <c r="Q13" s="17"/>
      <c r="R13" s="32"/>
    </row>
    <row r="14" spans="1:18" ht="29.25" customHeight="1" x14ac:dyDescent="0.15">
      <c r="A14" s="175"/>
      <c r="B14" s="25" t="s">
        <v>124</v>
      </c>
      <c r="C14" s="87">
        <v>2</v>
      </c>
      <c r="D14" s="60">
        <f>IF(C14=1,3,IF(C14=2,2,))</f>
        <v>2</v>
      </c>
      <c r="E14" s="87"/>
      <c r="F14" s="60">
        <f>IF(E14=1,3,IF(E14=2,2,))</f>
        <v>0</v>
      </c>
      <c r="G14" s="87"/>
      <c r="H14" s="60">
        <f>IF(G14=1,3,IF(G14=2,2,))</f>
        <v>0</v>
      </c>
      <c r="I14" s="87"/>
      <c r="J14" s="60">
        <f>IF(I14=1,3,IF(I14=2,2,))</f>
        <v>0</v>
      </c>
      <c r="K14" s="87"/>
      <c r="L14" s="60">
        <f>IF(K14=1,3,IF(K14=2,2,))</f>
        <v>0</v>
      </c>
      <c r="M14" s="96"/>
      <c r="N14" s="22" t="s">
        <v>72</v>
      </c>
      <c r="O14" s="30">
        <v>3</v>
      </c>
      <c r="P14" s="16">
        <v>2</v>
      </c>
      <c r="Q14" s="17"/>
      <c r="R14" s="32"/>
    </row>
    <row r="15" spans="1:18" ht="29.25" customHeight="1" x14ac:dyDescent="0.15">
      <c r="A15" s="175"/>
      <c r="B15" s="6" t="s">
        <v>115</v>
      </c>
      <c r="C15" s="87">
        <v>5</v>
      </c>
      <c r="D15" s="60">
        <f>IF(C15=1,4,IF(C15=2,3,))</f>
        <v>0</v>
      </c>
      <c r="E15" s="87"/>
      <c r="F15" s="60">
        <f>IF(E15=1,4,IF(E15=2,3,))</f>
        <v>0</v>
      </c>
      <c r="G15" s="87"/>
      <c r="H15" s="60">
        <f>IF(G15=1,4,IF(G15=2,3,))</f>
        <v>0</v>
      </c>
      <c r="I15" s="87"/>
      <c r="J15" s="60">
        <f>IF(I15=1,4,IF(I15=2,3,))</f>
        <v>0</v>
      </c>
      <c r="K15" s="87"/>
      <c r="L15" s="60">
        <f>IF(K15=1,4,IF(K15=2,3,))</f>
        <v>0</v>
      </c>
      <c r="M15" s="96"/>
      <c r="N15" s="22" t="s">
        <v>66</v>
      </c>
      <c r="O15" s="34">
        <v>4</v>
      </c>
      <c r="P15" s="16">
        <v>3</v>
      </c>
      <c r="Q15" s="17"/>
      <c r="R15" s="32"/>
    </row>
    <row r="16" spans="1:18" ht="24.75" customHeight="1" x14ac:dyDescent="0.15">
      <c r="A16" s="175"/>
      <c r="B16" s="6" t="s">
        <v>116</v>
      </c>
      <c r="C16" s="87">
        <v>0</v>
      </c>
      <c r="D16" s="60">
        <f>IF(C16=1,4,IF(C16=2,3,))</f>
        <v>0</v>
      </c>
      <c r="E16" s="87"/>
      <c r="F16" s="60">
        <f>IF(E16=1,4,IF(E16=2,3,))</f>
        <v>0</v>
      </c>
      <c r="G16" s="87"/>
      <c r="H16" s="60">
        <f>IF(G16=1,4,IF(G16=2,3,))</f>
        <v>0</v>
      </c>
      <c r="I16" s="87"/>
      <c r="J16" s="60">
        <f>IF(I16=1,4,IF(I16=2,3,))</f>
        <v>0</v>
      </c>
      <c r="K16" s="87"/>
      <c r="L16" s="60">
        <f>IF(K16=1,4,IF(K16=2,3,))</f>
        <v>0</v>
      </c>
      <c r="M16" s="96"/>
      <c r="N16" s="22"/>
      <c r="O16" s="30" t="s">
        <v>49</v>
      </c>
      <c r="P16" s="16" t="s">
        <v>49</v>
      </c>
      <c r="Q16" s="17"/>
      <c r="R16" s="32"/>
    </row>
    <row r="17" spans="1:18" ht="18" customHeight="1" x14ac:dyDescent="0.15">
      <c r="A17" s="175"/>
      <c r="B17" s="13" t="s">
        <v>57</v>
      </c>
      <c r="C17" s="87">
        <v>1</v>
      </c>
      <c r="D17" s="60">
        <f>IF(C17=1,1,)</f>
        <v>1</v>
      </c>
      <c r="E17" s="87"/>
      <c r="F17" s="60">
        <f>IF(E17=1,1,)</f>
        <v>0</v>
      </c>
      <c r="G17" s="87"/>
      <c r="H17" s="60">
        <f>IF(G17=1,1,)</f>
        <v>0</v>
      </c>
      <c r="I17" s="87"/>
      <c r="J17" s="60">
        <f>IF(I17=1,1,)</f>
        <v>0</v>
      </c>
      <c r="K17" s="87"/>
      <c r="L17" s="60">
        <f>IF(K17=1,1,)</f>
        <v>0</v>
      </c>
      <c r="M17" s="96"/>
      <c r="N17" s="22" t="s">
        <v>136</v>
      </c>
      <c r="O17" s="65">
        <v>1</v>
      </c>
      <c r="P17" s="35"/>
      <c r="Q17" s="35"/>
      <c r="R17" s="36"/>
    </row>
    <row r="18" spans="1:18" ht="18" customHeight="1" x14ac:dyDescent="0.15">
      <c r="A18" s="175"/>
      <c r="B18" s="177" t="s">
        <v>135</v>
      </c>
      <c r="C18" s="179">
        <f>MAX(D5,D7:D15,D17)</f>
        <v>5</v>
      </c>
      <c r="D18" s="180"/>
      <c r="E18" s="179">
        <f>MAX(F5,F7:F15,F17)</f>
        <v>0</v>
      </c>
      <c r="F18" s="180"/>
      <c r="G18" s="179">
        <f>MAX(H5,H7:H15,H17)</f>
        <v>0</v>
      </c>
      <c r="H18" s="180"/>
      <c r="I18" s="179">
        <f>MAX(J5,J7:J15,J17)</f>
        <v>0</v>
      </c>
      <c r="J18" s="180"/>
      <c r="K18" s="179">
        <f>MAX(L5,L7:L15,L17)</f>
        <v>0</v>
      </c>
      <c r="L18" s="180"/>
      <c r="M18" s="26"/>
    </row>
    <row r="19" spans="1:18" ht="18" customHeight="1" x14ac:dyDescent="0.15">
      <c r="A19" s="176"/>
      <c r="B19" s="178"/>
      <c r="C19" s="181">
        <f>IF(C6&gt;=1,"S",IF(OR(C7=1,C7=2),"S",IF(C8&gt;=1,"S",IF(C9&gt;=1,"S",IF(C10&gt;=1,"S",IF(C16&gt;=1,"S",))))))</f>
        <v>0</v>
      </c>
      <c r="D19" s="182"/>
      <c r="E19" s="181">
        <f>IF(E6&gt;=1,"S",IF(OR(E7=1,E7=2),"S",IF(E8&gt;=1,"S",IF(E9&gt;=1,"S",IF(E10&gt;=1,"S",IF(E16&gt;=1,"S",))))))</f>
        <v>0</v>
      </c>
      <c r="F19" s="182"/>
      <c r="G19" s="181">
        <f>IF(G6&gt;=1,"S",IF(OR(G7=1,G7=2),"S",IF(G8&gt;=1,"S",IF(G9&gt;=1,"S",IF(G10&gt;=1,"S",IF(G16&gt;=1,"S",))))))</f>
        <v>0</v>
      </c>
      <c r="H19" s="182"/>
      <c r="I19" s="181">
        <f>IF(I6&gt;=1,"S",IF(OR(I7=1,I7=2),"S",IF(I8&gt;=1,"S",IF(I9&gt;=1,"S",IF(I10&gt;=1,"S",IF(I16&gt;=1,"S",))))))</f>
        <v>0</v>
      </c>
      <c r="J19" s="182"/>
      <c r="K19" s="181">
        <f>IF(K6&gt;=1,"S",IF(OR(K7=1,K7=2),"S",IF(K8&gt;=1,"S",IF(K9&gt;=1,"S",IF(K10&gt;=1,"S",IF(K16&gt;=1,"S",))))))</f>
        <v>0</v>
      </c>
      <c r="L19" s="182"/>
      <c r="M19" s="37"/>
    </row>
    <row r="20" spans="1:18" ht="24.75" customHeight="1" x14ac:dyDescent="0.15">
      <c r="A20" s="77" t="s">
        <v>78</v>
      </c>
      <c r="B20" s="20" t="s">
        <v>119</v>
      </c>
      <c r="C20" s="89"/>
      <c r="D20" s="60" t="str">
        <f>IF(C20="","",IF(C20&lt;50,3,IF(AND(C20&gt;=50,C20&lt;150),2,IF(C20&gt;=150,1))))</f>
        <v/>
      </c>
      <c r="E20" s="90"/>
      <c r="F20" s="60" t="str">
        <f>IF(E20="","",IF(E20&lt;50,3,IF(AND(E20&gt;=50,E20&lt;150),2,IF(E20&gt;=150,1))))</f>
        <v/>
      </c>
      <c r="G20" s="90"/>
      <c r="H20" s="60" t="str">
        <f>IF(G20="","",IF(G20&lt;50,3,IF(AND(G20&gt;=50,G20&lt;150),2,IF(G20&gt;=150,1))))</f>
        <v/>
      </c>
      <c r="I20" s="90"/>
      <c r="J20" s="60" t="str">
        <f>IF(I20="","",IF(I20&lt;50,3,IF(AND(I20&gt;=50,I20&lt;150),2,IF(I20&gt;=150,1))))</f>
        <v/>
      </c>
      <c r="K20" s="90"/>
      <c r="L20" s="60" t="str">
        <f>IF(K20="","",IF(K20&lt;50,3,IF(AND(K20&gt;=50,K20&lt;150),2,IF(K20&gt;=150,1))))</f>
        <v/>
      </c>
      <c r="M20" s="93"/>
    </row>
    <row r="21" spans="1:18" ht="6.75" customHeight="1" x14ac:dyDescent="0.15">
      <c r="A21" s="13"/>
      <c r="B21" s="20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93"/>
    </row>
    <row r="22" spans="1:18" ht="13.5" customHeight="1" x14ac:dyDescent="0.15">
      <c r="A22" s="183" t="s">
        <v>79</v>
      </c>
      <c r="B22" s="20" t="s">
        <v>120</v>
      </c>
      <c r="C22" s="197" t="s">
        <v>100</v>
      </c>
      <c r="D22" s="198"/>
      <c r="E22" s="184"/>
      <c r="F22" s="185"/>
      <c r="G22" s="184"/>
      <c r="H22" s="185"/>
      <c r="I22" s="184"/>
      <c r="J22" s="185"/>
      <c r="K22" s="184"/>
      <c r="L22" s="185"/>
      <c r="M22" s="38"/>
      <c r="N22" s="19"/>
      <c r="O22" s="19"/>
      <c r="P22" s="19"/>
      <c r="Q22" s="189"/>
      <c r="R22" s="189"/>
    </row>
    <row r="23" spans="1:18" ht="13.5" customHeight="1" x14ac:dyDescent="0.15">
      <c r="A23" s="183"/>
      <c r="B23" s="20" t="s">
        <v>121</v>
      </c>
      <c r="C23" s="197" t="s">
        <v>101</v>
      </c>
      <c r="D23" s="198"/>
      <c r="E23" s="184"/>
      <c r="F23" s="185"/>
      <c r="G23" s="184"/>
      <c r="H23" s="185"/>
      <c r="I23" s="184"/>
      <c r="J23" s="185"/>
      <c r="K23" s="184"/>
      <c r="L23" s="185"/>
      <c r="M23" s="38"/>
      <c r="N23" s="19"/>
      <c r="O23" s="19"/>
      <c r="P23" s="19"/>
      <c r="Q23" s="189"/>
      <c r="R23" s="189"/>
    </row>
    <row r="24" spans="1:18" ht="13.5" customHeight="1" x14ac:dyDescent="0.15">
      <c r="A24" s="183"/>
      <c r="B24" s="20" t="s">
        <v>122</v>
      </c>
      <c r="C24" s="197" t="s">
        <v>102</v>
      </c>
      <c r="D24" s="198"/>
      <c r="E24" s="186"/>
      <c r="F24" s="187"/>
      <c r="G24" s="186"/>
      <c r="H24" s="187"/>
      <c r="I24" s="186"/>
      <c r="J24" s="187"/>
      <c r="K24" s="186"/>
      <c r="L24" s="187"/>
      <c r="M24" s="38"/>
      <c r="N24" s="19"/>
      <c r="O24" s="19"/>
      <c r="P24" s="19"/>
      <c r="Q24" s="189"/>
      <c r="R24" s="189"/>
    </row>
    <row r="25" spans="1:18" ht="13.5" customHeight="1" x14ac:dyDescent="0.15">
      <c r="A25" s="183"/>
      <c r="B25" s="20" t="s">
        <v>123</v>
      </c>
      <c r="C25" s="199" t="s">
        <v>103</v>
      </c>
      <c r="D25" s="199"/>
      <c r="E25" s="173"/>
      <c r="F25" s="173"/>
      <c r="G25" s="173"/>
      <c r="H25" s="173"/>
      <c r="I25" s="173"/>
      <c r="J25" s="173"/>
      <c r="K25" s="173"/>
      <c r="L25" s="173"/>
      <c r="M25" s="38"/>
      <c r="N25" s="19"/>
      <c r="O25" s="19"/>
      <c r="P25" s="19"/>
      <c r="Q25" s="189"/>
      <c r="R25" s="189"/>
    </row>
    <row r="26" spans="1:18" x14ac:dyDescent="0.15">
      <c r="N26" s="19"/>
      <c r="O26" s="19"/>
      <c r="P26" s="19"/>
      <c r="Q26" s="19"/>
      <c r="R26" s="19"/>
    </row>
    <row r="27" spans="1:18" x14ac:dyDescent="0.15">
      <c r="B27" s="88"/>
      <c r="C27" t="s">
        <v>127</v>
      </c>
    </row>
    <row r="28" spans="1:18" x14ac:dyDescent="0.15">
      <c r="C28" t="s">
        <v>134</v>
      </c>
    </row>
  </sheetData>
  <sheetProtection algorithmName="SHA-512" hashValue="zyStaX4peIIeyyb38Bij9uNEgfCr1r4uKBAekaeFWII3u0zTsKZTWZkhFJck1cg++Mxfp+uOKkbeKYeQI/OOww==" saltValue="xrHz4feuHDyXL20FlGVV1g==" spinCount="100000" sheet="1" objects="1" scenarios="1"/>
  <mergeCells count="48">
    <mergeCell ref="K3:L3"/>
    <mergeCell ref="A3:B3"/>
    <mergeCell ref="C3:D3"/>
    <mergeCell ref="E3:F3"/>
    <mergeCell ref="G3:H3"/>
    <mergeCell ref="I3:J3"/>
    <mergeCell ref="A5:A19"/>
    <mergeCell ref="B18:B19"/>
    <mergeCell ref="C18:D18"/>
    <mergeCell ref="E18:F18"/>
    <mergeCell ref="G18:H18"/>
    <mergeCell ref="K18:L18"/>
    <mergeCell ref="C19:D19"/>
    <mergeCell ref="E19:F19"/>
    <mergeCell ref="G19:H19"/>
    <mergeCell ref="I19:J19"/>
    <mergeCell ref="K19:L19"/>
    <mergeCell ref="I18:J18"/>
    <mergeCell ref="A22:A25"/>
    <mergeCell ref="C22:D22"/>
    <mergeCell ref="E22:F22"/>
    <mergeCell ref="G22:H22"/>
    <mergeCell ref="I22:J22"/>
    <mergeCell ref="C21:D21"/>
    <mergeCell ref="E21:F21"/>
    <mergeCell ref="G21:H21"/>
    <mergeCell ref="I21:J21"/>
    <mergeCell ref="K21:L21"/>
    <mergeCell ref="K22:L22"/>
    <mergeCell ref="Q22:R22"/>
    <mergeCell ref="C23:D23"/>
    <mergeCell ref="E23:F23"/>
    <mergeCell ref="G23:H23"/>
    <mergeCell ref="I23:J23"/>
    <mergeCell ref="K23:L23"/>
    <mergeCell ref="Q23:R23"/>
    <mergeCell ref="Q25:R25"/>
    <mergeCell ref="C24:D24"/>
    <mergeCell ref="E24:F24"/>
    <mergeCell ref="G24:H24"/>
    <mergeCell ref="I24:J24"/>
    <mergeCell ref="K24:L24"/>
    <mergeCell ref="Q24:R24"/>
    <mergeCell ref="C25:D25"/>
    <mergeCell ref="E25:F25"/>
    <mergeCell ref="G25:H25"/>
    <mergeCell ref="I25:J25"/>
    <mergeCell ref="K25:L25"/>
  </mergeCells>
  <phoneticPr fontId="1"/>
  <conditionalFormatting sqref="D5:D17">
    <cfRule type="colorScale" priority="4">
      <colorScale>
        <cfvo type="min"/>
        <cfvo type="max"/>
        <color rgb="FFFCFCFF"/>
        <color rgb="FFF8696B"/>
      </colorScale>
    </cfRule>
  </conditionalFormatting>
  <conditionalFormatting sqref="F5:F17">
    <cfRule type="colorScale" priority="3">
      <colorScale>
        <cfvo type="min"/>
        <cfvo type="max"/>
        <color rgb="FFFCFCFF"/>
        <color rgb="FFF8696B"/>
      </colorScale>
    </cfRule>
  </conditionalFormatting>
  <conditionalFormatting sqref="H5:H17 J5:J17 L5:L17">
    <cfRule type="colorScale" priority="2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分類表</vt:lpstr>
      <vt:lpstr>有害性評価</vt:lpstr>
      <vt:lpstr>解説</vt:lpstr>
      <vt:lpstr>分類表 (例)</vt:lpstr>
      <vt:lpstr>有害性評価 (例)</vt:lpstr>
      <vt:lpstr>分類表!Print_Area</vt:lpstr>
      <vt:lpstr>'分類表 (例)'!Print_Area</vt:lpstr>
      <vt:lpstr>有害性評価!Print_Area</vt:lpstr>
      <vt:lpstr>'有害性評価 (例)'!Print_Area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ichiba</dc:creator>
  <cp:lastModifiedBy>ichiba</cp:lastModifiedBy>
  <cp:lastPrinted>2016-09-29T04:26:13Z</cp:lastPrinted>
  <dcterms:created xsi:type="dcterms:W3CDTF">2016-01-08T01:45:24Z</dcterms:created>
  <dcterms:modified xsi:type="dcterms:W3CDTF">2019-09-03T07:53:44Z</dcterms:modified>
</cp:coreProperties>
</file>